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231"/>
  <workbookPr/>
  <mc:AlternateContent xmlns:mc="http://schemas.openxmlformats.org/markup-compatibility/2006">
    <mc:Choice Requires="x15">
      <x15ac:absPath xmlns:x15ac="http://schemas.microsoft.com/office/spreadsheetml/2010/11/ac" url="E:\PROYECTO\"/>
    </mc:Choice>
  </mc:AlternateContent>
  <xr:revisionPtr revIDLastSave="0" documentId="13_ncr:1_{97429CF6-FC13-44EA-964C-5642C8B286A9}" xr6:coauthVersionLast="40" xr6:coauthVersionMax="40" xr10:uidLastSave="{00000000-0000-0000-0000-000000000000}"/>
  <bookViews>
    <workbookView xWindow="-120" yWindow="-120" windowWidth="20730" windowHeight="11160" tabRatio="831" firstSheet="2" activeTab="5" xr2:uid="{00000000-000D-0000-FFFF-FFFF00000000}"/>
  </bookViews>
  <sheets>
    <sheet name="Hoja1" sheetId="3" r:id="rId1"/>
    <sheet name="PREDIOS ESPACIO PUBLICO_2019" sheetId="1" r:id="rId2"/>
    <sheet name="PRED VECINOS RESIDENCIALES_2019" sheetId="2" r:id="rId3"/>
    <sheet name="IMPUESTO PREDIAL BRITALIA 2019" sheetId="4" r:id="rId4"/>
    <sheet name="PREDIOS ESPACIO PUBLICO 2018" sheetId="5" r:id="rId5"/>
    <sheet name="IMPUESTO PREDIAL BRITALIA 2018" sheetId="7" r:id="rId6"/>
  </sheets>
  <definedNames>
    <definedName name="_xlnm._FilterDatabase" localSheetId="2" hidden="1">'PRED VECINOS RESIDENCIALES_2019'!$A$2:$O$25</definedName>
  </definedNames>
  <calcPr calcId="191029"/>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24" i="7" l="1"/>
  <c r="C24" i="4"/>
  <c r="G24" i="4"/>
  <c r="F24" i="4"/>
  <c r="K24" i="4"/>
  <c r="J24" i="4"/>
  <c r="G4" i="7" l="1"/>
  <c r="G5" i="7"/>
  <c r="G6" i="7"/>
  <c r="G7" i="7"/>
  <c r="G8" i="7"/>
  <c r="G9" i="7"/>
  <c r="G10" i="7"/>
  <c r="G11" i="7"/>
  <c r="G12" i="7"/>
  <c r="G13" i="7"/>
  <c r="G14" i="7"/>
  <c r="G15" i="7"/>
  <c r="G16" i="7"/>
  <c r="G17" i="7"/>
  <c r="G18" i="7"/>
  <c r="G19" i="7"/>
  <c r="G20" i="7"/>
  <c r="G21" i="7"/>
  <c r="G22" i="7"/>
  <c r="G23" i="7"/>
  <c r="K12" i="4" l="1"/>
  <c r="K13" i="4"/>
  <c r="K20" i="4"/>
  <c r="K21" i="4"/>
  <c r="J4" i="4"/>
  <c r="K4" i="4" s="1"/>
  <c r="J5" i="4"/>
  <c r="K5" i="4" s="1"/>
  <c r="J6" i="4"/>
  <c r="K6" i="4" s="1"/>
  <c r="J7" i="4"/>
  <c r="K7" i="4" s="1"/>
  <c r="J8" i="4"/>
  <c r="K8" i="4" s="1"/>
  <c r="J9" i="4"/>
  <c r="K9" i="4" s="1"/>
  <c r="J10" i="4"/>
  <c r="K10" i="4" s="1"/>
  <c r="J11" i="4"/>
  <c r="K11" i="4" s="1"/>
  <c r="J12" i="4"/>
  <c r="J13" i="4"/>
  <c r="J14" i="4"/>
  <c r="K14" i="4" s="1"/>
  <c r="J15" i="4"/>
  <c r="K15" i="4" s="1"/>
  <c r="J16" i="4"/>
  <c r="K16" i="4" s="1"/>
  <c r="J17" i="4"/>
  <c r="K17" i="4" s="1"/>
  <c r="J18" i="4"/>
  <c r="K18" i="4" s="1"/>
  <c r="J19" i="4"/>
  <c r="K19" i="4" s="1"/>
  <c r="J20" i="4"/>
  <c r="J21" i="4"/>
  <c r="J22" i="4"/>
  <c r="K22" i="4" s="1"/>
  <c r="J23" i="4"/>
  <c r="K23" i="4" s="1"/>
  <c r="J3" i="4"/>
  <c r="K3" i="4" s="1"/>
  <c r="G3" i="7"/>
  <c r="M15" i="5"/>
  <c r="L19" i="5"/>
  <c r="L22" i="5"/>
  <c r="L21" i="5" s="1"/>
  <c r="L17" i="5"/>
  <c r="L6" i="5"/>
  <c r="L7" i="5"/>
  <c r="L8" i="5"/>
  <c r="L9" i="5"/>
  <c r="L10" i="5"/>
  <c r="L11" i="5"/>
  <c r="L12" i="5"/>
  <c r="L13" i="5"/>
  <c r="L14" i="5"/>
  <c r="L3" i="5"/>
  <c r="L4" i="5"/>
  <c r="L5" i="5"/>
  <c r="L2" i="5"/>
  <c r="L18" i="5" l="1"/>
  <c r="M18" i="5" s="1"/>
  <c r="M21" i="5"/>
  <c r="L20" i="5"/>
  <c r="M20" i="5" s="1"/>
  <c r="L16" i="5"/>
  <c r="M16" i="5" s="1"/>
  <c r="G3" i="4"/>
  <c r="G4" i="4" l="1"/>
  <c r="G5" i="4"/>
  <c r="G6" i="4"/>
  <c r="G7" i="4"/>
  <c r="G8" i="4"/>
  <c r="G9" i="4"/>
  <c r="G10" i="4"/>
  <c r="G11" i="4"/>
  <c r="G12" i="4"/>
  <c r="G13" i="4"/>
  <c r="G14" i="4"/>
  <c r="G15" i="4"/>
  <c r="G18" i="4"/>
  <c r="G20" i="4"/>
  <c r="G23" i="4"/>
  <c r="F22" i="4"/>
  <c r="G22" i="4" s="1"/>
  <c r="F21" i="4"/>
  <c r="G21" i="4" s="1"/>
  <c r="F19" i="4"/>
  <c r="G19" i="4" s="1"/>
  <c r="F17" i="4"/>
  <c r="G17" i="4" s="1"/>
  <c r="F16" i="4"/>
  <c r="G16" i="4" s="1"/>
  <c r="G79" i="1" l="1"/>
  <c r="G78" i="1"/>
  <c r="G76" i="1"/>
  <c r="G80" i="1"/>
  <c r="G77" i="1"/>
  <c r="G75" i="1"/>
  <c r="G74" i="1"/>
  <c r="G73" i="1"/>
  <c r="G61" i="1"/>
  <c r="G62" i="1"/>
  <c r="G63" i="1"/>
  <c r="G64" i="1"/>
  <c r="G65" i="1"/>
  <c r="G66" i="1"/>
  <c r="G67" i="1"/>
  <c r="G68" i="1"/>
  <c r="G69" i="1"/>
  <c r="G70" i="1"/>
  <c r="G71" i="1"/>
  <c r="G72" i="1"/>
  <c r="G60" i="1"/>
  <c r="G50" i="1"/>
  <c r="G49" i="1"/>
  <c r="G47" i="1"/>
  <c r="G45" i="1"/>
  <c r="G44" i="1"/>
  <c r="Q21" i="1"/>
  <c r="Q20" i="1"/>
  <c r="Q18" i="1"/>
  <c r="Q16" i="1"/>
  <c r="Q15" i="1"/>
</calcChain>
</file>

<file path=xl/sharedStrings.xml><?xml version="1.0" encoding="utf-8"?>
<sst xmlns="http://schemas.openxmlformats.org/spreadsheetml/2006/main" count="1033" uniqueCount="156">
  <si>
    <t>RUPI</t>
  </si>
  <si>
    <t>CATEGORIA</t>
  </si>
  <si>
    <t>ESTRATO</t>
  </si>
  <si>
    <t>2480-2</t>
  </si>
  <si>
    <t>PATRIMONIO</t>
  </si>
  <si>
    <t>PÚBLICO DE CESIÓN</t>
  </si>
  <si>
    <t>ZONAS RECREATIVAS</t>
  </si>
  <si>
    <t>ZONA VERDE</t>
  </si>
  <si>
    <t>3712-2</t>
  </si>
  <si>
    <t>2004-1</t>
  </si>
  <si>
    <t>3366-2</t>
  </si>
  <si>
    <t>2000-5</t>
  </si>
  <si>
    <t>2002-1</t>
  </si>
  <si>
    <t>3194-3</t>
  </si>
  <si>
    <t>2193-4</t>
  </si>
  <si>
    <t>3197-12</t>
  </si>
  <si>
    <t>3047-3</t>
  </si>
  <si>
    <t>618-1</t>
  </si>
  <si>
    <t>2138-1</t>
  </si>
  <si>
    <t>1177-2</t>
  </si>
  <si>
    <t>3179-2</t>
  </si>
  <si>
    <t>INVENTARIO</t>
  </si>
  <si>
    <t>1086-2</t>
  </si>
  <si>
    <t>923-2</t>
  </si>
  <si>
    <t>PARQUE</t>
  </si>
  <si>
    <t>982-2</t>
  </si>
  <si>
    <t>2468-5</t>
  </si>
  <si>
    <t>2485-2</t>
  </si>
  <si>
    <t>1910-3</t>
  </si>
  <si>
    <t>1910-4</t>
  </si>
  <si>
    <t>SECTOR</t>
  </si>
  <si>
    <t>DIRECCIÓN</t>
  </si>
  <si>
    <t>CALLE 167 CRA 54D 26</t>
  </si>
  <si>
    <t>KR 55A 168A 31</t>
  </si>
  <si>
    <t>CL 163 56 20</t>
  </si>
  <si>
    <t>AK 58 165A 34</t>
  </si>
  <si>
    <t>KR 62 168A 30</t>
  </si>
  <si>
    <t>CL 169A 67 53</t>
  </si>
  <si>
    <t>CL 167 62 96</t>
  </si>
  <si>
    <t>CL 169B 62 23</t>
  </si>
  <si>
    <t>AK 72 167 50</t>
  </si>
  <si>
    <t>KR 55A 167A 34</t>
  </si>
  <si>
    <t>CL 169A 67 50</t>
  </si>
  <si>
    <t>CL 169A 55A 47</t>
  </si>
  <si>
    <t xml:space="preserve">KR 51A 169A 02 </t>
  </si>
  <si>
    <t>KR 54 169 90</t>
  </si>
  <si>
    <t>CL 166 48 21</t>
  </si>
  <si>
    <t>CL 169A 55A 56</t>
  </si>
  <si>
    <t>CL 165 AK 45</t>
  </si>
  <si>
    <t>KR 55A 169A 72</t>
  </si>
  <si>
    <t>CL 167 48 51</t>
  </si>
  <si>
    <t>CL 168 KR 51</t>
  </si>
  <si>
    <t>KR 51 167 02</t>
  </si>
  <si>
    <t>UPZ</t>
  </si>
  <si>
    <t>BARRIO</t>
  </si>
  <si>
    <t>BRITALIA</t>
  </si>
  <si>
    <t>PORTALES DEL NORTE</t>
  </si>
  <si>
    <t>GRANADA NORTE</t>
  </si>
  <si>
    <t>009102</t>
  </si>
  <si>
    <t>MANZANA</t>
  </si>
  <si>
    <t>CHIP</t>
  </si>
  <si>
    <t>ÁREA TERRENO</t>
  </si>
  <si>
    <t>VALOR M2</t>
  </si>
  <si>
    <t>009102012</t>
  </si>
  <si>
    <t>AVALUO CATASTRAL 2018</t>
  </si>
  <si>
    <t>ID</t>
  </si>
  <si>
    <t>USO_NIVEL 2</t>
  </si>
  <si>
    <t>USO_NIVEL_1</t>
  </si>
  <si>
    <t>009135</t>
  </si>
  <si>
    <t>009135062</t>
  </si>
  <si>
    <t>009135033</t>
  </si>
  <si>
    <t>009135037</t>
  </si>
  <si>
    <t>009135034</t>
  </si>
  <si>
    <t>009135001</t>
  </si>
  <si>
    <t>IDENTIFICADOR LOTE</t>
  </si>
  <si>
    <t>009102039</t>
  </si>
  <si>
    <t>009102085</t>
  </si>
  <si>
    <t>009102008</t>
  </si>
  <si>
    <t>009102007</t>
  </si>
  <si>
    <t>009102074</t>
  </si>
  <si>
    <t>009101</t>
  </si>
  <si>
    <t>009101021</t>
  </si>
  <si>
    <t>009101019</t>
  </si>
  <si>
    <t>009101026</t>
  </si>
  <si>
    <t>009102021</t>
  </si>
  <si>
    <t>009102022</t>
  </si>
  <si>
    <t>009102029</t>
  </si>
  <si>
    <t>009102012023</t>
  </si>
  <si>
    <t>009135001023</t>
  </si>
  <si>
    <t>009135062057</t>
  </si>
  <si>
    <t>009102008032</t>
  </si>
  <si>
    <t>009102039003</t>
  </si>
  <si>
    <t>009102085049</t>
  </si>
  <si>
    <t>009102012019</t>
  </si>
  <si>
    <t>009102008031</t>
  </si>
  <si>
    <t>009102007098</t>
  </si>
  <si>
    <t>009102074008</t>
  </si>
  <si>
    <t>009102021001</t>
  </si>
  <si>
    <t>009102022006</t>
  </si>
  <si>
    <t>009102029001</t>
  </si>
  <si>
    <t>009135033008</t>
  </si>
  <si>
    <t>009135033030</t>
  </si>
  <si>
    <t>009135037004</t>
  </si>
  <si>
    <t>009101021009</t>
  </si>
  <si>
    <t>009135001027</t>
  </si>
  <si>
    <t>009135034006</t>
  </si>
  <si>
    <t>009101019001</t>
  </si>
  <si>
    <t>009101021007</t>
  </si>
  <si>
    <t>009101019094</t>
  </si>
  <si>
    <t>009101026005</t>
  </si>
  <si>
    <t>009101026002</t>
  </si>
  <si>
    <t>OBSERVACION</t>
  </si>
  <si>
    <t>DESTINO</t>
  </si>
  <si>
    <t>PH</t>
  </si>
  <si>
    <t>RESIDENCIAL</t>
  </si>
  <si>
    <t>NPH</t>
  </si>
  <si>
    <t>009101010007</t>
  </si>
  <si>
    <t>009101010</t>
  </si>
  <si>
    <t>009101026003</t>
  </si>
  <si>
    <t>009135062058</t>
  </si>
  <si>
    <t>009135033004</t>
  </si>
  <si>
    <t>009135033063</t>
  </si>
  <si>
    <t>009135037083</t>
  </si>
  <si>
    <t>009135034001</t>
  </si>
  <si>
    <t>009102007002</t>
  </si>
  <si>
    <t>009102008029</t>
  </si>
  <si>
    <t>009102008020</t>
  </si>
  <si>
    <t>009102074001</t>
  </si>
  <si>
    <t>009102012015</t>
  </si>
  <si>
    <t>009102012021</t>
  </si>
  <si>
    <t>009102085018</t>
  </si>
  <si>
    <t>009102039004</t>
  </si>
  <si>
    <t>PREDIO ESPACIO PÚBLICO</t>
  </si>
  <si>
    <t xml:space="preserve">INFORMACIÓN DEL PREDIO VECINO </t>
  </si>
  <si>
    <t>CLASE DEL PREDIO VECINO</t>
  </si>
  <si>
    <t>TIPO_PREDIO</t>
  </si>
  <si>
    <t>AVALUO CATASTRAL 2019</t>
  </si>
  <si>
    <t>AREA SIGDEP</t>
  </si>
  <si>
    <t>NO ESTA INCORPORADO CATASTRALMENTE. SE TOMA COMO REFERENCIA EL VALOR DE M2 DEL RUPI 1910-4 YA QUE SE ENCUENTRAN EN LA MISMA MZ</t>
  </si>
  <si>
    <t>NO ESTA INCORPORADO CATASTRALMENTE. SE TOMA COMO REFERENCIA EL VALOR DE M2 DEL RUPI 1910-4 YA QUE SE ENCUENTRA CERCANO</t>
  </si>
  <si>
    <t>PREDIO BORRADO
NO ESTA INCORPORADO CATASTRALMENTE. SE TOMA COMO REFERENCIA EL VALOR DE M2 DEL RUPI 1910-4 YA QUE SE ENCUENTRA CERCANO</t>
  </si>
  <si>
    <t xml:space="preserve">PREDIO BORRADO
NO ESTA INCORPORADO CATASTRALMENTE
SE CONSULTO EL PREDIO DADEP VECINO Y SE TOMO EL VALOR DE M2. </t>
  </si>
  <si>
    <t>ÁREA CALCULADA AVALUO CATASTRAL CALCULADO</t>
  </si>
  <si>
    <t>Cuadro X. Avaluo Catastral de predios con acceso restringido de uso espacio público en la UPZ Britalia</t>
  </si>
  <si>
    <r>
      <rPr>
        <b/>
        <sz val="10"/>
        <color theme="1"/>
        <rFont val="Calibri"/>
        <family val="2"/>
        <scheme val="minor"/>
      </rPr>
      <t xml:space="preserve">Fuente: </t>
    </r>
    <r>
      <rPr>
        <sz val="10"/>
        <color theme="1"/>
        <rFont val="Calibri"/>
        <family val="2"/>
        <scheme val="minor"/>
      </rPr>
      <t>Elaboración propia</t>
    </r>
  </si>
  <si>
    <t>Cuadro X. Avaluo Catastral de predios con acceso restringido de uso residencial en la UPZ Britalia</t>
  </si>
  <si>
    <t>Cuenta de USO_NIVEL 2</t>
  </si>
  <si>
    <t>TARIFA PLENA (POR MIL)</t>
  </si>
  <si>
    <t>VALOR IMPUESTO PREDIAL VIGENCIA 2019</t>
  </si>
  <si>
    <t>USO ESPACIO PÚBLICO</t>
  </si>
  <si>
    <t>USO RESIDENCIAL</t>
  </si>
  <si>
    <r>
      <t>VALOR M</t>
    </r>
    <r>
      <rPr>
        <b/>
        <sz val="8"/>
        <color theme="1"/>
        <rFont val="Calibri"/>
        <family val="2"/>
      </rPr>
      <t>²</t>
    </r>
  </si>
  <si>
    <t>VALOR IMPUESTO PREDIAL VIGENCIA 2018</t>
  </si>
  <si>
    <t>IGUAL AL 2019</t>
  </si>
  <si>
    <t>SE CALCULO EL VALOR DEL M2 TENEIENDO COMO REFERENCIA EL AVALUOS CATASTRAL DEL PREDIO VECINO CONSULTADO (009101021008) PARA LA VIGENCIA 2018 HACIENDO EL RESPECTIVO CALCULO PARA HALLAR EL VALOR DEL M2 VIGENCIA 2018</t>
  </si>
  <si>
    <t>IMPUESTO PREDIAL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</si>
</sst>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12" x14ac:knownFonts="1">
    <font>
      <sz val="11"/>
      <color theme="1"/>
      <name val="Calibri"/>
      <family val="2"/>
      <scheme val="minor"/>
    </font>
    <font>
      <b/>
      <sz val="10"/>
      <color theme="1"/>
      <name val="Times New Roman"/>
      <family val="1"/>
    </font>
    <font>
      <b/>
      <sz val="10"/>
      <name val="Times New Roman"/>
      <family val="1"/>
    </font>
    <font>
      <sz val="10"/>
      <color theme="1"/>
      <name val="Times New Roman"/>
      <family val="1"/>
    </font>
    <font>
      <b/>
      <sz val="10"/>
      <color theme="0"/>
      <name val="Times New Roman"/>
      <family val="1"/>
    </font>
    <font>
      <sz val="8"/>
      <color theme="1"/>
      <name val="Times New Roman"/>
      <family val="1"/>
    </font>
    <font>
      <sz val="10"/>
      <name val="Times New Roman"/>
      <family val="1"/>
    </font>
    <font>
      <b/>
      <sz val="12"/>
      <color theme="1"/>
      <name val="Calibri"/>
      <family val="2"/>
      <scheme val="minor"/>
    </font>
    <font>
      <sz val="10"/>
      <color theme="1"/>
      <name val="Calibri"/>
      <family val="2"/>
      <scheme val="minor"/>
    </font>
    <font>
      <b/>
      <sz val="10"/>
      <color theme="1"/>
      <name val="Calibri"/>
      <family val="2"/>
      <scheme val="minor"/>
    </font>
    <font>
      <b/>
      <sz val="8"/>
      <color theme="1"/>
      <name val="Times New Roman"/>
      <family val="1"/>
    </font>
    <font>
      <b/>
      <sz val="8"/>
      <color theme="1"/>
      <name val="Calibri"/>
      <family val="2"/>
    </font>
  </fonts>
  <fills count="10">
    <fill>
      <patternFill patternType="none"/>
    </fill>
    <fill>
      <patternFill patternType="gray125"/>
    </fill>
    <fill>
      <patternFill patternType="solid">
        <fgColor theme="4" tint="-0.49998474074526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993366"/>
        <bgColor indexed="64"/>
      </patternFill>
    </fill>
    <fill>
      <patternFill patternType="solid">
        <fgColor rgb="FF5E3973"/>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8" tint="0.5999938962981048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136">
    <xf numFmtId="0" fontId="0" fillId="0" borderId="0" xfId="0"/>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4" borderId="3" xfId="0" applyFont="1" applyFill="1" applyBorder="1" applyAlignment="1">
      <alignment horizontal="center" vertical="center"/>
    </xf>
    <xf numFmtId="49" fontId="1" fillId="0" borderId="3" xfId="0" applyNumberFormat="1" applyFont="1" applyBorder="1" applyAlignment="1">
      <alignment horizontal="center" vertical="center"/>
    </xf>
    <xf numFmtId="0" fontId="1" fillId="4" borderId="3" xfId="0" applyFont="1" applyFill="1" applyBorder="1" applyAlignment="1">
      <alignment horizontal="center" vertical="center"/>
    </xf>
    <xf numFmtId="0" fontId="1" fillId="0" borderId="0" xfId="0" applyFont="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4" borderId="1" xfId="0" applyFont="1" applyFill="1" applyBorder="1" applyAlignment="1">
      <alignment horizontal="center" vertical="center"/>
    </xf>
    <xf numFmtId="49" fontId="3" fillId="0" borderId="1" xfId="0" applyNumberFormat="1" applyFont="1" applyBorder="1" applyAlignment="1">
      <alignment horizontal="center" vertical="center"/>
    </xf>
    <xf numFmtId="0" fontId="3" fillId="0" borderId="0" xfId="0" applyFont="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4" borderId="8" xfId="0" applyFont="1" applyFill="1" applyBorder="1" applyAlignment="1">
      <alignment horizontal="center" vertical="center"/>
    </xf>
    <xf numFmtId="49" fontId="3" fillId="0" borderId="8" xfId="0" applyNumberFormat="1" applyFont="1" applyBorder="1" applyAlignment="1">
      <alignment horizontal="center" vertical="center"/>
    </xf>
    <xf numFmtId="49" fontId="3" fillId="0" borderId="0" xfId="0" applyNumberFormat="1" applyFont="1" applyAlignment="1">
      <alignment horizontal="center" vertical="center"/>
    </xf>
    <xf numFmtId="0" fontId="1" fillId="4" borderId="10" xfId="0" applyFont="1" applyFill="1" applyBorder="1" applyAlignment="1">
      <alignment horizontal="center" vertical="center"/>
    </xf>
    <xf numFmtId="0" fontId="1" fillId="0" borderId="4" xfId="0" applyFont="1" applyBorder="1" applyAlignment="1">
      <alignment horizontal="center" vertical="center"/>
    </xf>
    <xf numFmtId="0" fontId="3" fillId="0" borderId="6" xfId="0" applyFont="1" applyBorder="1" applyAlignment="1">
      <alignment horizontal="center" vertical="center"/>
    </xf>
    <xf numFmtId="0" fontId="3" fillId="0" borderId="9" xfId="0" applyFont="1" applyBorder="1" applyAlignment="1">
      <alignment horizontal="center" vertical="center"/>
    </xf>
    <xf numFmtId="0" fontId="3" fillId="0" borderId="15" xfId="0" applyFont="1" applyBorder="1" applyAlignment="1">
      <alignment horizontal="center" vertical="center"/>
    </xf>
    <xf numFmtId="0" fontId="3" fillId="0" borderId="13" xfId="0" applyFont="1" applyBorder="1" applyAlignment="1">
      <alignment horizontal="center" vertical="center"/>
    </xf>
    <xf numFmtId="0" fontId="3" fillId="4" borderId="13" xfId="0" applyFont="1" applyFill="1" applyBorder="1" applyAlignment="1">
      <alignment horizontal="center" vertical="center"/>
    </xf>
    <xf numFmtId="49" fontId="3" fillId="0" borderId="13" xfId="0" applyNumberFormat="1"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4" xfId="0" applyFont="1" applyBorder="1" applyAlignment="1">
      <alignment horizontal="center" vertical="center"/>
    </xf>
    <xf numFmtId="0" fontId="3" fillId="4" borderId="14" xfId="0" applyFont="1" applyFill="1" applyBorder="1" applyAlignment="1">
      <alignment horizontal="center" vertical="center"/>
    </xf>
    <xf numFmtId="49" fontId="3" fillId="0" borderId="14" xfId="0" applyNumberFormat="1" applyFont="1" applyBorder="1" applyAlignment="1">
      <alignment horizontal="center" vertical="center"/>
    </xf>
    <xf numFmtId="0" fontId="3" fillId="0" borderId="2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4" borderId="3" xfId="0" applyFont="1" applyFill="1" applyBorder="1" applyAlignment="1">
      <alignment horizontal="center" vertical="center"/>
    </xf>
    <xf numFmtId="49" fontId="3" fillId="0" borderId="3" xfId="0" applyNumberFormat="1" applyFont="1" applyBorder="1" applyAlignment="1">
      <alignment horizontal="center" vertical="center"/>
    </xf>
    <xf numFmtId="0" fontId="3" fillId="0" borderId="4" xfId="0" applyFont="1" applyBorder="1" applyAlignment="1">
      <alignment horizontal="center" vertical="center"/>
    </xf>
    <xf numFmtId="0" fontId="3" fillId="0" borderId="23" xfId="0" applyFont="1" applyBorder="1" applyAlignment="1">
      <alignment horizontal="center" vertical="center"/>
    </xf>
    <xf numFmtId="0" fontId="3" fillId="0" borderId="22" xfId="0" applyFont="1" applyBorder="1" applyAlignment="1">
      <alignment horizontal="center" vertical="center"/>
    </xf>
    <xf numFmtId="0" fontId="3" fillId="4" borderId="22" xfId="0" applyFont="1" applyFill="1" applyBorder="1" applyAlignment="1">
      <alignment horizontal="center" vertical="center"/>
    </xf>
    <xf numFmtId="49" fontId="3" fillId="0" borderId="22" xfId="0" applyNumberFormat="1"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30" xfId="0" applyFont="1" applyBorder="1" applyAlignment="1">
      <alignment horizontal="center" vertical="center"/>
    </xf>
    <xf numFmtId="0" fontId="3" fillId="0" borderId="29" xfId="0" applyFont="1" applyBorder="1" applyAlignment="1">
      <alignment horizontal="center" vertical="center"/>
    </xf>
    <xf numFmtId="0" fontId="3" fillId="5" borderId="20" xfId="0" applyFont="1" applyFill="1" applyBorder="1" applyAlignment="1">
      <alignment horizontal="center" vertical="center"/>
    </xf>
    <xf numFmtId="0" fontId="3" fillId="5" borderId="6" xfId="0" applyFont="1" applyFill="1" applyBorder="1" applyAlignment="1">
      <alignment horizontal="center" vertical="center"/>
    </xf>
    <xf numFmtId="0" fontId="3" fillId="5" borderId="17" xfId="0" applyFont="1" applyFill="1" applyBorder="1" applyAlignment="1">
      <alignment horizontal="center" vertical="center"/>
    </xf>
    <xf numFmtId="0" fontId="1" fillId="0" borderId="18" xfId="0" applyFont="1" applyBorder="1" applyAlignment="1">
      <alignment horizontal="center" vertical="center"/>
    </xf>
    <xf numFmtId="0" fontId="1" fillId="0" borderId="20" xfId="0" applyFont="1" applyBorder="1" applyAlignment="1">
      <alignment horizontal="center" vertical="center"/>
    </xf>
    <xf numFmtId="0" fontId="1" fillId="0" borderId="30" xfId="0" applyFont="1" applyBorder="1" applyAlignment="1">
      <alignment horizontal="center" vertical="center"/>
    </xf>
    <xf numFmtId="0" fontId="1" fillId="0" borderId="14" xfId="0" applyFont="1" applyBorder="1" applyAlignment="1">
      <alignment horizontal="center" vertical="center"/>
    </xf>
    <xf numFmtId="0" fontId="2" fillId="4" borderId="14" xfId="0" applyFont="1" applyFill="1" applyBorder="1" applyAlignment="1">
      <alignment horizontal="center" vertical="center"/>
    </xf>
    <xf numFmtId="49" fontId="1" fillId="0" borderId="14" xfId="0" applyNumberFormat="1" applyFont="1" applyBorder="1" applyAlignment="1">
      <alignment horizontal="center" vertical="center"/>
    </xf>
    <xf numFmtId="0" fontId="1" fillId="4" borderId="14" xfId="0" applyFont="1" applyFill="1" applyBorder="1" applyAlignment="1">
      <alignment horizontal="center" vertical="center"/>
    </xf>
    <xf numFmtId="0" fontId="1" fillId="4" borderId="19" xfId="0" applyFont="1" applyFill="1" applyBorder="1" applyAlignment="1">
      <alignment horizontal="center" vertical="center"/>
    </xf>
    <xf numFmtId="0" fontId="1" fillId="0" borderId="14" xfId="0" applyFont="1" applyBorder="1" applyAlignment="1">
      <alignment horizontal="center" vertical="center" wrapText="1"/>
    </xf>
    <xf numFmtId="4" fontId="3" fillId="4" borderId="1" xfId="0" applyNumberFormat="1" applyFont="1" applyFill="1" applyBorder="1" applyAlignment="1">
      <alignment horizontal="center" vertical="center"/>
    </xf>
    <xf numFmtId="4" fontId="3" fillId="4" borderId="13" xfId="0" applyNumberFormat="1" applyFont="1" applyFill="1" applyBorder="1" applyAlignment="1">
      <alignment horizontal="center" vertical="center"/>
    </xf>
    <xf numFmtId="4" fontId="3" fillId="4" borderId="3" xfId="0" applyNumberFormat="1" applyFont="1" applyFill="1" applyBorder="1" applyAlignment="1">
      <alignment horizontal="center" vertical="center"/>
    </xf>
    <xf numFmtId="4" fontId="3" fillId="4" borderId="8" xfId="0" applyNumberFormat="1" applyFont="1" applyFill="1" applyBorder="1" applyAlignment="1">
      <alignment horizontal="center" vertical="center"/>
    </xf>
    <xf numFmtId="4" fontId="3" fillId="4" borderId="14" xfId="0" applyNumberFormat="1" applyFont="1" applyFill="1" applyBorder="1" applyAlignment="1">
      <alignment horizontal="center" vertical="center"/>
    </xf>
    <xf numFmtId="4" fontId="3" fillId="4" borderId="22" xfId="0" applyNumberFormat="1" applyFont="1" applyFill="1" applyBorder="1" applyAlignment="1">
      <alignment horizontal="center" vertical="center"/>
    </xf>
    <xf numFmtId="164" fontId="3" fillId="4" borderId="11" xfId="0" applyNumberFormat="1" applyFont="1" applyFill="1" applyBorder="1" applyAlignment="1">
      <alignment horizontal="center" vertical="center"/>
    </xf>
    <xf numFmtId="164" fontId="3" fillId="4" borderId="16" xfId="0" applyNumberFormat="1" applyFont="1" applyFill="1" applyBorder="1" applyAlignment="1">
      <alignment horizontal="center" vertical="center"/>
    </xf>
    <xf numFmtId="164" fontId="3" fillId="4" borderId="10" xfId="0" applyNumberFormat="1" applyFont="1" applyFill="1" applyBorder="1" applyAlignment="1">
      <alignment horizontal="center" vertical="center"/>
    </xf>
    <xf numFmtId="164" fontId="3" fillId="4" borderId="12" xfId="0" applyNumberFormat="1" applyFont="1" applyFill="1" applyBorder="1" applyAlignment="1">
      <alignment horizontal="center" vertical="center"/>
    </xf>
    <xf numFmtId="164" fontId="3" fillId="4" borderId="19" xfId="0" applyNumberFormat="1" applyFont="1" applyFill="1" applyBorder="1" applyAlignment="1">
      <alignment horizontal="center" vertical="center"/>
    </xf>
    <xf numFmtId="164" fontId="3" fillId="4" borderId="24" xfId="0" applyNumberFormat="1" applyFont="1" applyFill="1" applyBorder="1" applyAlignment="1">
      <alignment horizontal="center" vertical="center"/>
    </xf>
    <xf numFmtId="49" fontId="3" fillId="6" borderId="1" xfId="0" applyNumberFormat="1" applyFont="1" applyFill="1" applyBorder="1" applyAlignment="1">
      <alignment horizontal="center" vertical="center"/>
    </xf>
    <xf numFmtId="0" fontId="3" fillId="6" borderId="1" xfId="0" applyFont="1" applyFill="1" applyBorder="1" applyAlignment="1">
      <alignment horizontal="center" vertical="center"/>
    </xf>
    <xf numFmtId="4" fontId="3" fillId="6" borderId="1" xfId="0" applyNumberFormat="1" applyFont="1" applyFill="1" applyBorder="1" applyAlignment="1">
      <alignment horizontal="center" vertical="center"/>
    </xf>
    <xf numFmtId="164" fontId="3" fillId="6" borderId="11" xfId="0" applyNumberFormat="1" applyFont="1" applyFill="1" applyBorder="1" applyAlignment="1">
      <alignment horizontal="center" vertical="center"/>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6" fillId="0" borderId="1" xfId="0" applyFont="1" applyBorder="1" applyAlignment="1">
      <alignment horizontal="center" vertical="center"/>
    </xf>
    <xf numFmtId="0" fontId="3" fillId="0" borderId="0" xfId="0" applyFont="1" applyAlignment="1">
      <alignment horizontal="center" vertical="center" wrapText="1"/>
    </xf>
    <xf numFmtId="0" fontId="1" fillId="0" borderId="1" xfId="0" applyFont="1" applyBorder="1" applyAlignment="1">
      <alignment horizontal="center" vertical="center"/>
    </xf>
    <xf numFmtId="0" fontId="1" fillId="4" borderId="1" xfId="0" applyFont="1" applyFill="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1" fillId="0" borderId="5"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165" fontId="3" fillId="4" borderId="1" xfId="0" applyNumberFormat="1" applyFont="1" applyFill="1" applyBorder="1" applyAlignment="1">
      <alignment horizontal="center" vertical="center"/>
    </xf>
    <xf numFmtId="165" fontId="3" fillId="6" borderId="1" xfId="0" applyNumberFormat="1" applyFont="1" applyFill="1" applyBorder="1" applyAlignment="1">
      <alignment horizontal="center" vertical="center"/>
    </xf>
    <xf numFmtId="3" fontId="3" fillId="4" borderId="1" xfId="0" applyNumberFormat="1" applyFont="1" applyFill="1" applyBorder="1" applyAlignment="1">
      <alignment horizontal="center" vertical="center"/>
    </xf>
    <xf numFmtId="3" fontId="3" fillId="6" borderId="1" xfId="0" applyNumberFormat="1" applyFont="1" applyFill="1" applyBorder="1" applyAlignment="1">
      <alignment horizontal="center" vertical="center"/>
    </xf>
    <xf numFmtId="0" fontId="0" fillId="0" borderId="0" xfId="0" pivotButton="1"/>
    <xf numFmtId="0" fontId="1" fillId="7" borderId="1" xfId="0" applyFont="1" applyFill="1" applyBorder="1" applyAlignment="1">
      <alignment horizontal="center" vertical="center"/>
    </xf>
    <xf numFmtId="3" fontId="3" fillId="7" borderId="1" xfId="0" applyNumberFormat="1" applyFont="1" applyFill="1" applyBorder="1" applyAlignment="1">
      <alignment horizontal="center" vertical="center"/>
    </xf>
    <xf numFmtId="0" fontId="10" fillId="4" borderId="1" xfId="0" applyFont="1" applyFill="1" applyBorder="1" applyAlignment="1">
      <alignment horizontal="center" vertical="center" wrapText="1"/>
    </xf>
    <xf numFmtId="165" fontId="3" fillId="0" borderId="1" xfId="0" applyNumberFormat="1" applyFont="1" applyBorder="1" applyAlignment="1">
      <alignment horizontal="center" vertical="center"/>
    </xf>
    <xf numFmtId="0" fontId="10" fillId="0" borderId="1" xfId="0" applyFont="1" applyBorder="1" applyAlignment="1">
      <alignment horizontal="center" vertical="center" wrapText="1"/>
    </xf>
    <xf numFmtId="0" fontId="3" fillId="0" borderId="11" xfId="0" applyFont="1" applyBorder="1" applyAlignment="1">
      <alignment horizontal="center" vertical="center"/>
    </xf>
    <xf numFmtId="3" fontId="3" fillId="0" borderId="1" xfId="0" applyNumberFormat="1" applyFont="1" applyBorder="1" applyAlignment="1">
      <alignment horizontal="center" vertical="center"/>
    </xf>
    <xf numFmtId="0" fontId="3" fillId="8" borderId="1" xfId="0" applyFont="1" applyFill="1" applyBorder="1" applyAlignment="1">
      <alignment horizontal="center" vertical="center"/>
    </xf>
    <xf numFmtId="0" fontId="3" fillId="8" borderId="11" xfId="0" applyFont="1" applyFill="1" applyBorder="1" applyAlignment="1">
      <alignment horizontal="center" vertical="center"/>
    </xf>
    <xf numFmtId="3" fontId="3" fillId="8" borderId="1" xfId="0" applyNumberFormat="1" applyFont="1" applyFill="1" applyBorder="1" applyAlignment="1">
      <alignment horizontal="center" vertical="center"/>
    </xf>
    <xf numFmtId="165" fontId="3" fillId="8" borderId="1" xfId="0" applyNumberFormat="1" applyFont="1" applyFill="1" applyBorder="1" applyAlignment="1">
      <alignment horizontal="center" vertical="center"/>
    </xf>
    <xf numFmtId="0" fontId="10" fillId="9" borderId="1" xfId="0" applyFont="1" applyFill="1" applyBorder="1" applyAlignment="1">
      <alignment horizontal="center" vertical="center" wrapText="1"/>
    </xf>
    <xf numFmtId="4" fontId="3" fillId="5" borderId="1" xfId="0" applyNumberFormat="1" applyFont="1" applyFill="1" applyBorder="1" applyAlignment="1">
      <alignment horizontal="center" vertical="center"/>
    </xf>
    <xf numFmtId="0" fontId="0" fillId="0" borderId="0" xfId="0" applyAlignment="1">
      <alignment horizontal="center" vertical="center" wrapText="1"/>
    </xf>
    <xf numFmtId="165" fontId="3" fillId="0" borderId="11" xfId="0" applyNumberFormat="1" applyFont="1" applyBorder="1" applyAlignment="1">
      <alignment horizontal="center" vertical="center"/>
    </xf>
    <xf numFmtId="165" fontId="3" fillId="8" borderId="11" xfId="0" applyNumberFormat="1" applyFont="1" applyFill="1" applyBorder="1" applyAlignment="1">
      <alignment horizontal="center" vertical="center"/>
    </xf>
    <xf numFmtId="0" fontId="3" fillId="5" borderId="0" xfId="0" applyFont="1" applyFill="1" applyAlignment="1">
      <alignment horizontal="center" vertical="center"/>
    </xf>
    <xf numFmtId="165" fontId="3" fillId="0" borderId="0" xfId="0" applyNumberFormat="1" applyFont="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8" fillId="0" borderId="38" xfId="0" applyFont="1" applyBorder="1" applyAlignment="1">
      <alignment horizontal="center" vertical="center" wrapText="1"/>
    </xf>
    <xf numFmtId="0" fontId="8" fillId="0" borderId="0" xfId="0" applyFont="1" applyAlignment="1">
      <alignment horizontal="center" vertical="center" wrapText="1"/>
    </xf>
    <xf numFmtId="0" fontId="3" fillId="5" borderId="31" xfId="0" applyFont="1" applyFill="1" applyBorder="1" applyAlignment="1">
      <alignment horizontal="center" vertical="center"/>
    </xf>
    <xf numFmtId="0" fontId="3" fillId="5" borderId="25" xfId="0" applyFont="1" applyFill="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1" fillId="3" borderId="32" xfId="0" applyFont="1" applyFill="1" applyBorder="1" applyAlignment="1">
      <alignment horizontal="center" vertical="center"/>
    </xf>
    <xf numFmtId="0" fontId="1" fillId="3" borderId="33"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34" xfId="0" applyFont="1" applyFill="1" applyBorder="1" applyAlignment="1">
      <alignment horizontal="center" vertical="center"/>
    </xf>
    <xf numFmtId="0" fontId="10" fillId="9" borderId="11" xfId="0" applyFont="1" applyFill="1" applyBorder="1" applyAlignment="1">
      <alignment horizontal="center" vertical="center" wrapText="1"/>
    </xf>
    <xf numFmtId="0" fontId="10" fillId="9" borderId="44" xfId="0" applyFont="1" applyFill="1" applyBorder="1" applyAlignment="1">
      <alignment horizontal="center" vertical="center" wrapText="1"/>
    </xf>
    <xf numFmtId="0" fontId="10" fillId="9" borderId="26" xfId="0" applyFont="1" applyFill="1" applyBorder="1" applyAlignment="1">
      <alignment horizontal="center" vertical="center" wrapText="1"/>
    </xf>
    <xf numFmtId="0" fontId="10" fillId="0" borderId="11"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 xfId="0" applyFont="1" applyBorder="1" applyAlignment="1">
      <alignment horizontal="center" vertical="center"/>
    </xf>
    <xf numFmtId="0" fontId="10" fillId="0" borderId="11" xfId="0" applyFont="1" applyBorder="1" applyAlignment="1">
      <alignment horizontal="center" vertical="center"/>
    </xf>
    <xf numFmtId="0" fontId="10" fillId="4" borderId="43" xfId="0" applyFont="1" applyFill="1" applyBorder="1" applyAlignment="1">
      <alignment horizontal="center" vertical="center" wrapText="1"/>
    </xf>
    <xf numFmtId="0" fontId="10" fillId="4" borderId="30"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165" fontId="0" fillId="0" borderId="0" xfId="0" applyNumberFormat="1"/>
  </cellXfs>
  <cellStyles count="1">
    <cellStyle name="Normal" xfId="0" builtinId="0"/>
  </cellStyles>
  <dxfs count="0"/>
  <tableStyles count="0" defaultTableStyle="TableStyleMedium2" defaultPivotStyle="PivotStyleLight16"/>
  <colors>
    <mruColors>
      <color rgb="FF993366"/>
      <color rgb="FF00CC00"/>
      <color rgb="FF9E401A"/>
      <color rgb="FF5E39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pivotSource>
    <c:name>[AVALUOS_CAT_UPZ_BRITALIA (2).xlsx]Hoja1!Tabla dinámica3</c:name>
    <c:fmtId val="0"/>
  </c:pivotSource>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s-CO">
                <a:solidFill>
                  <a:schemeClr val="bg2">
                    <a:lumMod val="50000"/>
                  </a:schemeClr>
                </a:solidFill>
              </a:rPr>
              <a:t>Distribución de zonas recreativas en la UPZ Britalia</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s-CO"/>
        </a:p>
      </c:txPr>
    </c:title>
    <c:autoTitleDeleted val="0"/>
    <c:pivotFmts>
      <c:pivotFmt>
        <c:idx val="0"/>
        <c:spPr>
          <a:solidFill>
            <a:schemeClr val="accent6">
              <a:lumMod val="7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00B050"/>
          </a:solidFill>
          <a:ln>
            <a:noFill/>
          </a:ln>
          <a:effectLst/>
        </c:spPr>
      </c:pivotFmt>
    </c:pivotFmts>
    <c:plotArea>
      <c:layout/>
      <c:barChart>
        <c:barDir val="col"/>
        <c:grouping val="clustered"/>
        <c:varyColors val="0"/>
        <c:ser>
          <c:idx val="0"/>
          <c:order val="0"/>
          <c:tx>
            <c:strRef>
              <c:f>Hoja1!$C$3</c:f>
              <c:strCache>
                <c:ptCount val="1"/>
                <c:pt idx="0">
                  <c:v>Total</c:v>
                </c:pt>
              </c:strCache>
            </c:strRef>
          </c:tx>
          <c:spPr>
            <a:solidFill>
              <a:schemeClr val="accent6">
                <a:lumMod val="75000"/>
              </a:schemeClr>
            </a:solidFill>
            <a:ln>
              <a:noFill/>
            </a:ln>
            <a:effectLst/>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2124-42DE-9B67-3A2608D5C9B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multiLvlStrRef>
              <c:f>Hoja1!$A$4:$B$7</c:f>
              <c:multiLvlStrCache>
                <c:ptCount val="4"/>
                <c:lvl>
                  <c:pt idx="0">
                    <c:v>BRITALIA</c:v>
                  </c:pt>
                  <c:pt idx="1">
                    <c:v>BRITALIA</c:v>
                  </c:pt>
                  <c:pt idx="2">
                    <c:v>GRANADA NORTE</c:v>
                  </c:pt>
                  <c:pt idx="3">
                    <c:v>PORTALES DEL NORTE</c:v>
                  </c:pt>
                </c:lvl>
                <c:lvl>
                  <c:pt idx="0">
                    <c:v>PARQUE</c:v>
                  </c:pt>
                  <c:pt idx="1">
                    <c:v>ZONA VERDE</c:v>
                  </c:pt>
                </c:lvl>
              </c:multiLvlStrCache>
            </c:multiLvlStrRef>
          </c:cat>
          <c:val>
            <c:numRef>
              <c:f>Hoja1!$C$4:$C$7</c:f>
              <c:numCache>
                <c:formatCode>General</c:formatCode>
                <c:ptCount val="4"/>
                <c:pt idx="0">
                  <c:v>1</c:v>
                </c:pt>
                <c:pt idx="1">
                  <c:v>10</c:v>
                </c:pt>
                <c:pt idx="2">
                  <c:v>4</c:v>
                </c:pt>
                <c:pt idx="3">
                  <c:v>6</c:v>
                </c:pt>
              </c:numCache>
            </c:numRef>
          </c:val>
          <c:extLst>
            <c:ext xmlns:c16="http://schemas.microsoft.com/office/drawing/2014/chart" uri="{C3380CC4-5D6E-409C-BE32-E72D297353CC}">
              <c16:uniqueId val="{00000002-2124-42DE-9B67-3A2608D5C9B3}"/>
            </c:ext>
          </c:extLst>
        </c:ser>
        <c:dLbls>
          <c:dLblPos val="outEnd"/>
          <c:showLegendKey val="0"/>
          <c:showVal val="1"/>
          <c:showCatName val="0"/>
          <c:showSerName val="0"/>
          <c:showPercent val="0"/>
          <c:showBubbleSize val="0"/>
        </c:dLbls>
        <c:gapWidth val="267"/>
        <c:overlap val="-43"/>
        <c:axId val="368525264"/>
        <c:axId val="368522128"/>
      </c:barChart>
      <c:catAx>
        <c:axId val="368525264"/>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368522128"/>
        <c:crosses val="autoZero"/>
        <c:auto val="1"/>
        <c:lblAlgn val="ctr"/>
        <c:lblOffset val="100"/>
        <c:noMultiLvlLbl val="0"/>
      </c:catAx>
      <c:valAx>
        <c:axId val="368522128"/>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368525264"/>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s-CO">
                <a:solidFill>
                  <a:sysClr val="windowText" lastClr="000000"/>
                </a:solidFill>
              </a:rPr>
              <a:t>Valor</a:t>
            </a:r>
            <a:r>
              <a:rPr lang="es-CO" baseline="0">
                <a:solidFill>
                  <a:sysClr val="windowText" lastClr="000000"/>
                </a:solidFill>
              </a:rPr>
              <a:t> Impuesto Predial Vigencia 2019</a:t>
            </a:r>
          </a:p>
          <a:p>
            <a:pPr>
              <a:defRPr/>
            </a:pPr>
            <a:r>
              <a:rPr lang="es-CO" baseline="0">
                <a:solidFill>
                  <a:sysClr val="windowText" lastClr="000000"/>
                </a:solidFill>
              </a:rPr>
              <a:t>UPZ Britalia</a:t>
            </a:r>
            <a:endParaRPr lang="es-CO">
              <a:solidFill>
                <a:sysClr val="windowText" lastClr="000000"/>
              </a:solidFill>
            </a:endParaRP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s-CO"/>
        </a:p>
      </c:txPr>
    </c:title>
    <c:autoTitleDeleted val="0"/>
    <c:plotArea>
      <c:layout/>
      <c:barChart>
        <c:barDir val="col"/>
        <c:grouping val="clustered"/>
        <c:varyColors val="0"/>
        <c:ser>
          <c:idx val="0"/>
          <c:order val="0"/>
          <c:tx>
            <c:strRef>
              <c:f>'IMPUESTO PREDIAL BRITALIA 2019'!$B$28</c:f>
              <c:strCache>
                <c:ptCount val="1"/>
                <c:pt idx="0">
                  <c:v>USO ESPACIO PÚBLICO</c:v>
                </c:pt>
              </c:strCache>
            </c:strRef>
          </c:tx>
          <c:spPr>
            <a:solidFill>
              <a:schemeClr val="accent1"/>
            </a:solidFill>
            <a:ln>
              <a:noFill/>
            </a:ln>
            <a:effectLst/>
            <a:scene3d>
              <a:camera prst="orthographicFront"/>
              <a:lightRig rig="threePt" dir="t"/>
            </a:scene3d>
            <a:sp3d>
              <a:bevelT w="165100" prst="coolSlant"/>
            </a:sp3d>
          </c:spPr>
          <c:invertIfNegative val="0"/>
          <c:cat>
            <c:strRef>
              <c:f>'IMPUESTO PREDIAL BRITALIA 2019'!$A$29:$A$49</c:f>
              <c:strCache>
                <c:ptCount val="21"/>
                <c:pt idx="0">
                  <c:v>2480-2</c:v>
                </c:pt>
                <c:pt idx="1">
                  <c:v>3712-2</c:v>
                </c:pt>
                <c:pt idx="2">
                  <c:v>2004-1</c:v>
                </c:pt>
                <c:pt idx="3">
                  <c:v>3366-2</c:v>
                </c:pt>
                <c:pt idx="4">
                  <c:v>2000-5</c:v>
                </c:pt>
                <c:pt idx="5">
                  <c:v>2002-1</c:v>
                </c:pt>
                <c:pt idx="6">
                  <c:v>3194-3</c:v>
                </c:pt>
                <c:pt idx="7">
                  <c:v>2193-4</c:v>
                </c:pt>
                <c:pt idx="8">
                  <c:v>3197-12</c:v>
                </c:pt>
                <c:pt idx="9">
                  <c:v>3047-3</c:v>
                </c:pt>
                <c:pt idx="10">
                  <c:v>618-1</c:v>
                </c:pt>
                <c:pt idx="11">
                  <c:v>2138-1</c:v>
                </c:pt>
                <c:pt idx="12">
                  <c:v>1177-2</c:v>
                </c:pt>
                <c:pt idx="13">
                  <c:v>3179-2</c:v>
                </c:pt>
                <c:pt idx="14">
                  <c:v>1086-2</c:v>
                </c:pt>
                <c:pt idx="15">
                  <c:v>923-2</c:v>
                </c:pt>
                <c:pt idx="16">
                  <c:v>982-2</c:v>
                </c:pt>
                <c:pt idx="17">
                  <c:v>2468-5</c:v>
                </c:pt>
                <c:pt idx="18">
                  <c:v>2485-2</c:v>
                </c:pt>
                <c:pt idx="19">
                  <c:v>1910-3</c:v>
                </c:pt>
                <c:pt idx="20">
                  <c:v>1910-4</c:v>
                </c:pt>
              </c:strCache>
            </c:strRef>
          </c:cat>
          <c:val>
            <c:numRef>
              <c:f>'IMPUESTO PREDIAL BRITALIA 2019'!$B$29:$B$49</c:f>
              <c:numCache>
                <c:formatCode>"$"#,##0</c:formatCode>
                <c:ptCount val="21"/>
                <c:pt idx="0">
                  <c:v>12963734.5</c:v>
                </c:pt>
                <c:pt idx="1">
                  <c:v>4673592</c:v>
                </c:pt>
                <c:pt idx="2">
                  <c:v>9363998</c:v>
                </c:pt>
                <c:pt idx="3">
                  <c:v>761736.6</c:v>
                </c:pt>
                <c:pt idx="4">
                  <c:v>14345715.6</c:v>
                </c:pt>
                <c:pt idx="5">
                  <c:v>9262215</c:v>
                </c:pt>
                <c:pt idx="6">
                  <c:v>6854517</c:v>
                </c:pt>
                <c:pt idx="7">
                  <c:v>14224582.800000001</c:v>
                </c:pt>
                <c:pt idx="8">
                  <c:v>23080250</c:v>
                </c:pt>
                <c:pt idx="9">
                  <c:v>4135591.2</c:v>
                </c:pt>
                <c:pt idx="10">
                  <c:v>12126643.199999999</c:v>
                </c:pt>
                <c:pt idx="11">
                  <c:v>5342198.4000000004</c:v>
                </c:pt>
                <c:pt idx="12">
                  <c:v>5789348</c:v>
                </c:pt>
                <c:pt idx="13">
                  <c:v>1079963.28</c:v>
                </c:pt>
                <c:pt idx="14">
                  <c:v>3693095.2080000001</c:v>
                </c:pt>
                <c:pt idx="15">
                  <c:v>4053738</c:v>
                </c:pt>
                <c:pt idx="16">
                  <c:v>12744700.056</c:v>
                </c:pt>
                <c:pt idx="17">
                  <c:v>4589568</c:v>
                </c:pt>
                <c:pt idx="18">
                  <c:v>10279935.665999999</c:v>
                </c:pt>
                <c:pt idx="19">
                  <c:v>5994145.4759999998</c:v>
                </c:pt>
                <c:pt idx="20">
                  <c:v>5868528.2000000002</c:v>
                </c:pt>
              </c:numCache>
            </c:numRef>
          </c:val>
          <c:extLst>
            <c:ext xmlns:c16="http://schemas.microsoft.com/office/drawing/2014/chart" uri="{C3380CC4-5D6E-409C-BE32-E72D297353CC}">
              <c16:uniqueId val="{00000000-9733-4629-9FE2-94336C6DADFD}"/>
            </c:ext>
          </c:extLst>
        </c:ser>
        <c:ser>
          <c:idx val="1"/>
          <c:order val="1"/>
          <c:tx>
            <c:strRef>
              <c:f>'IMPUESTO PREDIAL BRITALIA 2019'!$C$28</c:f>
              <c:strCache>
                <c:ptCount val="1"/>
                <c:pt idx="0">
                  <c:v>USO RESIDENCIAL</c:v>
                </c:pt>
              </c:strCache>
            </c:strRef>
          </c:tx>
          <c:spPr>
            <a:solidFill>
              <a:schemeClr val="accent2"/>
            </a:solidFill>
            <a:ln>
              <a:noFill/>
            </a:ln>
            <a:effectLst/>
            <a:scene3d>
              <a:camera prst="orthographicFront"/>
              <a:lightRig rig="threePt" dir="t"/>
            </a:scene3d>
            <a:sp3d>
              <a:bevelT w="190500" h="38100"/>
            </a:sp3d>
          </c:spPr>
          <c:invertIfNegative val="0"/>
          <c:cat>
            <c:strRef>
              <c:f>'IMPUESTO PREDIAL BRITALIA 2019'!$A$29:$A$49</c:f>
              <c:strCache>
                <c:ptCount val="21"/>
                <c:pt idx="0">
                  <c:v>2480-2</c:v>
                </c:pt>
                <c:pt idx="1">
                  <c:v>3712-2</c:v>
                </c:pt>
                <c:pt idx="2">
                  <c:v>2004-1</c:v>
                </c:pt>
                <c:pt idx="3">
                  <c:v>3366-2</c:v>
                </c:pt>
                <c:pt idx="4">
                  <c:v>2000-5</c:v>
                </c:pt>
                <c:pt idx="5">
                  <c:v>2002-1</c:v>
                </c:pt>
                <c:pt idx="6">
                  <c:v>3194-3</c:v>
                </c:pt>
                <c:pt idx="7">
                  <c:v>2193-4</c:v>
                </c:pt>
                <c:pt idx="8">
                  <c:v>3197-12</c:v>
                </c:pt>
                <c:pt idx="9">
                  <c:v>3047-3</c:v>
                </c:pt>
                <c:pt idx="10">
                  <c:v>618-1</c:v>
                </c:pt>
                <c:pt idx="11">
                  <c:v>2138-1</c:v>
                </c:pt>
                <c:pt idx="12">
                  <c:v>1177-2</c:v>
                </c:pt>
                <c:pt idx="13">
                  <c:v>3179-2</c:v>
                </c:pt>
                <c:pt idx="14">
                  <c:v>1086-2</c:v>
                </c:pt>
                <c:pt idx="15">
                  <c:v>923-2</c:v>
                </c:pt>
                <c:pt idx="16">
                  <c:v>982-2</c:v>
                </c:pt>
                <c:pt idx="17">
                  <c:v>2468-5</c:v>
                </c:pt>
                <c:pt idx="18">
                  <c:v>2485-2</c:v>
                </c:pt>
                <c:pt idx="19">
                  <c:v>1910-3</c:v>
                </c:pt>
                <c:pt idx="20">
                  <c:v>1910-4</c:v>
                </c:pt>
              </c:strCache>
            </c:strRef>
          </c:cat>
          <c:val>
            <c:numRef>
              <c:f>'IMPUESTO PREDIAL BRITALIA 2019'!$C$29:$C$49</c:f>
              <c:numCache>
                <c:formatCode>"$"#,##0</c:formatCode>
                <c:ptCount val="21"/>
                <c:pt idx="0">
                  <c:v>9034061</c:v>
                </c:pt>
                <c:pt idx="1">
                  <c:v>20537840</c:v>
                </c:pt>
                <c:pt idx="2">
                  <c:v>28051825</c:v>
                </c:pt>
                <c:pt idx="3">
                  <c:v>2228298</c:v>
                </c:pt>
                <c:pt idx="4">
                  <c:v>37802621</c:v>
                </c:pt>
                <c:pt idx="5">
                  <c:v>27746924</c:v>
                </c:pt>
                <c:pt idx="6">
                  <c:v>21674943</c:v>
                </c:pt>
                <c:pt idx="7">
                  <c:v>18040944</c:v>
                </c:pt>
                <c:pt idx="8">
                  <c:v>40108347</c:v>
                </c:pt>
                <c:pt idx="9">
                  <c:v>9168252</c:v>
                </c:pt>
                <c:pt idx="10">
                  <c:v>33469274</c:v>
                </c:pt>
                <c:pt idx="11">
                  <c:v>6707427</c:v>
                </c:pt>
                <c:pt idx="12">
                  <c:v>18435423</c:v>
                </c:pt>
                <c:pt idx="13">
                  <c:v>3286486</c:v>
                </c:pt>
                <c:pt idx="14">
                  <c:v>12605477</c:v>
                </c:pt>
                <c:pt idx="15">
                  <c:v>2748691</c:v>
                </c:pt>
                <c:pt idx="16">
                  <c:v>6382157</c:v>
                </c:pt>
                <c:pt idx="17">
                  <c:v>12542819</c:v>
                </c:pt>
                <c:pt idx="18">
                  <c:v>28745501</c:v>
                </c:pt>
                <c:pt idx="19">
                  <c:v>11916714</c:v>
                </c:pt>
                <c:pt idx="20">
                  <c:v>19420234</c:v>
                </c:pt>
              </c:numCache>
            </c:numRef>
          </c:val>
          <c:extLst>
            <c:ext xmlns:c16="http://schemas.microsoft.com/office/drawing/2014/chart" uri="{C3380CC4-5D6E-409C-BE32-E72D297353CC}">
              <c16:uniqueId val="{00000001-9733-4629-9FE2-94336C6DADFD}"/>
            </c:ext>
          </c:extLst>
        </c:ser>
        <c:dLbls>
          <c:showLegendKey val="0"/>
          <c:showVal val="0"/>
          <c:showCatName val="0"/>
          <c:showSerName val="0"/>
          <c:showPercent val="0"/>
          <c:showBubbleSize val="0"/>
        </c:dLbls>
        <c:gapWidth val="267"/>
        <c:overlap val="-43"/>
        <c:axId val="368523304"/>
        <c:axId val="368517032"/>
      </c:barChart>
      <c:catAx>
        <c:axId val="368523304"/>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368517032"/>
        <c:crosses val="autoZero"/>
        <c:auto val="1"/>
        <c:lblAlgn val="ctr"/>
        <c:lblOffset val="100"/>
        <c:noMultiLvlLbl val="0"/>
      </c:catAx>
      <c:valAx>
        <c:axId val="368517032"/>
        <c:scaling>
          <c:orientation val="minMax"/>
        </c:scaling>
        <c:delete val="0"/>
        <c:axPos val="l"/>
        <c:majorGridlines>
          <c:spPr>
            <a:ln w="9525" cap="flat" cmpd="sng" algn="ctr">
              <a:solidFill>
                <a:schemeClr val="dk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368523304"/>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s-CO" sz="1400" b="1">
                <a:solidFill>
                  <a:sysClr val="windowText" lastClr="000000"/>
                </a:solidFill>
                <a:latin typeface="Times New Roman" panose="02020603050405020304" pitchFamily="18" charset="0"/>
                <a:cs typeface="Times New Roman" panose="02020603050405020304" pitchFamily="18" charset="0"/>
              </a:rPr>
              <a:t>Comparación</a:t>
            </a:r>
            <a:r>
              <a:rPr lang="es-CO" sz="1400" b="1" baseline="0">
                <a:solidFill>
                  <a:sysClr val="windowText" lastClr="000000"/>
                </a:solidFill>
                <a:latin typeface="Times New Roman" panose="02020603050405020304" pitchFamily="18" charset="0"/>
                <a:cs typeface="Times New Roman" panose="02020603050405020304" pitchFamily="18" charset="0"/>
              </a:rPr>
              <a:t> Impuesto Predial  Vigencias 2018 - 2019 UPZ Britalia</a:t>
            </a:r>
            <a:endParaRPr lang="es-CO" sz="1400" b="1">
              <a:solidFill>
                <a:sysClr val="windowText" lastClr="00000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s-CO"/>
        </a:p>
      </c:txPr>
    </c:title>
    <c:autoTitleDeleted val="0"/>
    <c:plotArea>
      <c:layout/>
      <c:barChart>
        <c:barDir val="col"/>
        <c:grouping val="clustered"/>
        <c:varyColors val="0"/>
        <c:ser>
          <c:idx val="0"/>
          <c:order val="0"/>
          <c:tx>
            <c:strRef>
              <c:f>'IMPUESTO PREDIAL BRITALIA 2018'!$B$26</c:f>
              <c:strCache>
                <c:ptCount val="1"/>
                <c:pt idx="0">
                  <c:v>VALOR IMPUESTO PREDIAL VIGENCIA 2019</c:v>
                </c:pt>
              </c:strCache>
            </c:strRef>
          </c:tx>
          <c:spPr>
            <a:solidFill>
              <a:schemeClr val="accent1"/>
            </a:solidFill>
            <a:ln>
              <a:noFill/>
            </a:ln>
            <a:effectLst/>
          </c:spPr>
          <c:invertIfNegative val="0"/>
          <c:cat>
            <c:strRef>
              <c:f>'IMPUESTO PREDIAL BRITALIA 2018'!$A$27:$A$48</c:f>
              <c:strCache>
                <c:ptCount val="22"/>
                <c:pt idx="1">
                  <c:v>2480-2</c:v>
                </c:pt>
                <c:pt idx="2">
                  <c:v>3712-2</c:v>
                </c:pt>
                <c:pt idx="3">
                  <c:v>2004-1</c:v>
                </c:pt>
                <c:pt idx="4">
                  <c:v>3366-2</c:v>
                </c:pt>
                <c:pt idx="5">
                  <c:v>2000-5</c:v>
                </c:pt>
                <c:pt idx="6">
                  <c:v>2002-1</c:v>
                </c:pt>
                <c:pt idx="7">
                  <c:v>3194-3</c:v>
                </c:pt>
                <c:pt idx="8">
                  <c:v>2193-4</c:v>
                </c:pt>
                <c:pt idx="9">
                  <c:v>3197-12</c:v>
                </c:pt>
                <c:pt idx="10">
                  <c:v>3047-3</c:v>
                </c:pt>
                <c:pt idx="11">
                  <c:v>618-1</c:v>
                </c:pt>
                <c:pt idx="12">
                  <c:v>2138-1</c:v>
                </c:pt>
                <c:pt idx="13">
                  <c:v>1177-2</c:v>
                </c:pt>
                <c:pt idx="14">
                  <c:v>3179-2</c:v>
                </c:pt>
                <c:pt idx="15">
                  <c:v>1086-2</c:v>
                </c:pt>
                <c:pt idx="16">
                  <c:v>923-2</c:v>
                </c:pt>
                <c:pt idx="17">
                  <c:v>982-2</c:v>
                </c:pt>
                <c:pt idx="18">
                  <c:v>2468-5</c:v>
                </c:pt>
                <c:pt idx="19">
                  <c:v>2485-2</c:v>
                </c:pt>
                <c:pt idx="20">
                  <c:v>1910-3</c:v>
                </c:pt>
                <c:pt idx="21">
                  <c:v>1910-4</c:v>
                </c:pt>
              </c:strCache>
            </c:strRef>
          </c:cat>
          <c:val>
            <c:numRef>
              <c:f>'IMPUESTO PREDIAL BRITALIA 2018'!$B$27:$B$48</c:f>
              <c:numCache>
                <c:formatCode>"$"#,##0</c:formatCode>
                <c:ptCount val="22"/>
                <c:pt idx="1">
                  <c:v>12963734.5</c:v>
                </c:pt>
                <c:pt idx="2">
                  <c:v>4673592</c:v>
                </c:pt>
                <c:pt idx="3">
                  <c:v>9363998</c:v>
                </c:pt>
                <c:pt idx="4">
                  <c:v>761736.6</c:v>
                </c:pt>
                <c:pt idx="5">
                  <c:v>14345715.6</c:v>
                </c:pt>
                <c:pt idx="6">
                  <c:v>9262215</c:v>
                </c:pt>
                <c:pt idx="7">
                  <c:v>6854517</c:v>
                </c:pt>
                <c:pt idx="8">
                  <c:v>14224582.800000001</c:v>
                </c:pt>
                <c:pt idx="9">
                  <c:v>23080250</c:v>
                </c:pt>
                <c:pt idx="10">
                  <c:v>4135591.2</c:v>
                </c:pt>
                <c:pt idx="11">
                  <c:v>12126643.199999999</c:v>
                </c:pt>
                <c:pt idx="12">
                  <c:v>5342198.4000000004</c:v>
                </c:pt>
                <c:pt idx="13">
                  <c:v>5789348</c:v>
                </c:pt>
                <c:pt idx="14">
                  <c:v>1079963.28</c:v>
                </c:pt>
                <c:pt idx="15">
                  <c:v>3693095.2080000001</c:v>
                </c:pt>
                <c:pt idx="16">
                  <c:v>4053738</c:v>
                </c:pt>
                <c:pt idx="17">
                  <c:v>12744700.056</c:v>
                </c:pt>
                <c:pt idx="18">
                  <c:v>4589568</c:v>
                </c:pt>
                <c:pt idx="19">
                  <c:v>10279935.665999999</c:v>
                </c:pt>
                <c:pt idx="20">
                  <c:v>5994145.4759999998</c:v>
                </c:pt>
                <c:pt idx="21">
                  <c:v>5868528.2000000002</c:v>
                </c:pt>
              </c:numCache>
            </c:numRef>
          </c:val>
          <c:extLst>
            <c:ext xmlns:c16="http://schemas.microsoft.com/office/drawing/2014/chart" uri="{C3380CC4-5D6E-409C-BE32-E72D297353CC}">
              <c16:uniqueId val="{00000000-3DBD-47C5-8A22-A62DCF818C1E}"/>
            </c:ext>
          </c:extLst>
        </c:ser>
        <c:ser>
          <c:idx val="1"/>
          <c:order val="1"/>
          <c:tx>
            <c:strRef>
              <c:f>'IMPUESTO PREDIAL BRITALIA 2018'!$C$26</c:f>
              <c:strCache>
                <c:ptCount val="1"/>
                <c:pt idx="0">
                  <c:v>VALOR IMPUESTO PREDIAL VIGENCIA 2018</c:v>
                </c:pt>
              </c:strCache>
            </c:strRef>
          </c:tx>
          <c:spPr>
            <a:solidFill>
              <a:schemeClr val="accent2"/>
            </a:solidFill>
            <a:ln>
              <a:noFill/>
            </a:ln>
            <a:effectLst/>
          </c:spPr>
          <c:invertIfNegative val="0"/>
          <c:cat>
            <c:strRef>
              <c:f>'IMPUESTO PREDIAL BRITALIA 2018'!$A$27:$A$48</c:f>
              <c:strCache>
                <c:ptCount val="22"/>
                <c:pt idx="1">
                  <c:v>2480-2</c:v>
                </c:pt>
                <c:pt idx="2">
                  <c:v>3712-2</c:v>
                </c:pt>
                <c:pt idx="3">
                  <c:v>2004-1</c:v>
                </c:pt>
                <c:pt idx="4">
                  <c:v>3366-2</c:v>
                </c:pt>
                <c:pt idx="5">
                  <c:v>2000-5</c:v>
                </c:pt>
                <c:pt idx="6">
                  <c:v>2002-1</c:v>
                </c:pt>
                <c:pt idx="7">
                  <c:v>3194-3</c:v>
                </c:pt>
                <c:pt idx="8">
                  <c:v>2193-4</c:v>
                </c:pt>
                <c:pt idx="9">
                  <c:v>3197-12</c:v>
                </c:pt>
                <c:pt idx="10">
                  <c:v>3047-3</c:v>
                </c:pt>
                <c:pt idx="11">
                  <c:v>618-1</c:v>
                </c:pt>
                <c:pt idx="12">
                  <c:v>2138-1</c:v>
                </c:pt>
                <c:pt idx="13">
                  <c:v>1177-2</c:v>
                </c:pt>
                <c:pt idx="14">
                  <c:v>3179-2</c:v>
                </c:pt>
                <c:pt idx="15">
                  <c:v>1086-2</c:v>
                </c:pt>
                <c:pt idx="16">
                  <c:v>923-2</c:v>
                </c:pt>
                <c:pt idx="17">
                  <c:v>982-2</c:v>
                </c:pt>
                <c:pt idx="18">
                  <c:v>2468-5</c:v>
                </c:pt>
                <c:pt idx="19">
                  <c:v>2485-2</c:v>
                </c:pt>
                <c:pt idx="20">
                  <c:v>1910-3</c:v>
                </c:pt>
                <c:pt idx="21">
                  <c:v>1910-4</c:v>
                </c:pt>
              </c:strCache>
            </c:strRef>
          </c:cat>
          <c:val>
            <c:numRef>
              <c:f>'IMPUESTO PREDIAL BRITALIA 2018'!$C$27:$C$48</c:f>
              <c:numCache>
                <c:formatCode>"$"#,##0</c:formatCode>
                <c:ptCount val="22"/>
                <c:pt idx="1">
                  <c:v>11134728</c:v>
                </c:pt>
                <c:pt idx="2">
                  <c:v>4142502</c:v>
                </c:pt>
                <c:pt idx="3">
                  <c:v>8512722</c:v>
                </c:pt>
                <c:pt idx="4">
                  <c:v>585711.5</c:v>
                </c:pt>
                <c:pt idx="5">
                  <c:v>14345715.6</c:v>
                </c:pt>
                <c:pt idx="6">
                  <c:v>9262215</c:v>
                </c:pt>
                <c:pt idx="7">
                  <c:v>6854517</c:v>
                </c:pt>
                <c:pt idx="8">
                  <c:v>14224582.800000001</c:v>
                </c:pt>
                <c:pt idx="9">
                  <c:v>23080250</c:v>
                </c:pt>
                <c:pt idx="10">
                  <c:v>2867921</c:v>
                </c:pt>
                <c:pt idx="11">
                  <c:v>13074037.199999999</c:v>
                </c:pt>
                <c:pt idx="12">
                  <c:v>4625280</c:v>
                </c:pt>
                <c:pt idx="13">
                  <c:v>5018252.4000000004</c:v>
                </c:pt>
                <c:pt idx="14">
                  <c:v>901605.70799999998</c:v>
                </c:pt>
                <c:pt idx="15">
                  <c:v>2778656.5619999999</c:v>
                </c:pt>
                <c:pt idx="16">
                  <c:v>3590726.4</c:v>
                </c:pt>
                <c:pt idx="17">
                  <c:v>9083270.3399999999</c:v>
                </c:pt>
                <c:pt idx="18">
                  <c:v>4195152</c:v>
                </c:pt>
                <c:pt idx="19">
                  <c:v>7381918.9079999989</c:v>
                </c:pt>
                <c:pt idx="20">
                  <c:v>4200970.8779999996</c:v>
                </c:pt>
                <c:pt idx="21">
                  <c:v>4112932.2</c:v>
                </c:pt>
              </c:numCache>
            </c:numRef>
          </c:val>
          <c:extLst>
            <c:ext xmlns:c16="http://schemas.microsoft.com/office/drawing/2014/chart" uri="{C3380CC4-5D6E-409C-BE32-E72D297353CC}">
              <c16:uniqueId val="{00000001-3DBD-47C5-8A22-A62DCF818C1E}"/>
            </c:ext>
          </c:extLst>
        </c:ser>
        <c:dLbls>
          <c:showLegendKey val="0"/>
          <c:showVal val="0"/>
          <c:showCatName val="0"/>
          <c:showSerName val="0"/>
          <c:showPercent val="0"/>
          <c:showBubbleSize val="0"/>
        </c:dLbls>
        <c:gapWidth val="267"/>
        <c:overlap val="-43"/>
        <c:axId val="368524088"/>
        <c:axId val="368513504"/>
      </c:barChart>
      <c:catAx>
        <c:axId val="36852408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368513504"/>
        <c:crosses val="autoZero"/>
        <c:auto val="1"/>
        <c:lblAlgn val="ctr"/>
        <c:lblOffset val="100"/>
        <c:noMultiLvlLbl val="0"/>
      </c:catAx>
      <c:valAx>
        <c:axId val="368513504"/>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368524088"/>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5</xdr:col>
      <xdr:colOff>485775</xdr:colOff>
      <xdr:row>8</xdr:row>
      <xdr:rowOff>61911</xdr:rowOff>
    </xdr:from>
    <xdr:to>
      <xdr:col>12</xdr:col>
      <xdr:colOff>28575</xdr:colOff>
      <xdr:row>24</xdr:row>
      <xdr:rowOff>9524</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27</xdr:row>
      <xdr:rowOff>0</xdr:rowOff>
    </xdr:from>
    <xdr:to>
      <xdr:col>15</xdr:col>
      <xdr:colOff>351813</xdr:colOff>
      <xdr:row>42</xdr:row>
      <xdr:rowOff>18739</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0439400" y="8010525"/>
          <a:ext cx="4895238" cy="2485714"/>
        </a:xfrm>
        <a:prstGeom prst="rect">
          <a:avLst/>
        </a:prstGeom>
        <a:ln w="3175"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590547</xdr:colOff>
      <xdr:row>26</xdr:row>
      <xdr:rowOff>119059</xdr:rowOff>
    </xdr:from>
    <xdr:to>
      <xdr:col>10</xdr:col>
      <xdr:colOff>914400</xdr:colOff>
      <xdr:row>49</xdr:row>
      <xdr:rowOff>76200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504825</xdr:colOff>
      <xdr:row>29</xdr:row>
      <xdr:rowOff>61911</xdr:rowOff>
    </xdr:from>
    <xdr:to>
      <xdr:col>11</xdr:col>
      <xdr:colOff>66674</xdr:colOff>
      <xdr:row>44</xdr:row>
      <xdr:rowOff>133350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ngrid Rocío Buitrago Arévalo" refreshedDate="43520.842272800925" createdVersion="5" refreshedVersion="5" minRefreshableVersion="3" recordCount="21" xr:uid="{00000000-000A-0000-FFFF-FFFF01000000}">
  <cacheSource type="worksheet">
    <worksheetSource ref="A1:S22" sheet="PREDIOS ESPACIO PUBLICO_2019"/>
  </cacheSource>
  <cacheFields count="19">
    <cacheField name="ID" numFmtId="0">
      <sharedItems containsSemiMixedTypes="0" containsString="0" containsNumber="1" containsInteger="1" minValue="1" maxValue="21"/>
    </cacheField>
    <cacheField name="RUPI" numFmtId="0">
      <sharedItems/>
    </cacheField>
    <cacheField name="DIRECCIÓN" numFmtId="0">
      <sharedItems/>
    </cacheField>
    <cacheField name="UPZ" numFmtId="0">
      <sharedItems/>
    </cacheField>
    <cacheField name="BARRIO" numFmtId="0">
      <sharedItems count="3">
        <s v="BRITALIA"/>
        <s v="PORTALES DEL NORTE"/>
        <s v="GRANADA NORTE"/>
      </sharedItems>
    </cacheField>
    <cacheField name="CATEGORIA" numFmtId="0">
      <sharedItems/>
    </cacheField>
    <cacheField name="TIPO_PREDIO" numFmtId="0">
      <sharedItems/>
    </cacheField>
    <cacheField name="USO_NIVEL_1" numFmtId="0">
      <sharedItems/>
    </cacheField>
    <cacheField name="USO_NIVEL 2" numFmtId="0">
      <sharedItems count="2">
        <s v="ZONA VERDE"/>
        <s v="PARQUE"/>
      </sharedItems>
    </cacheField>
    <cacheField name="ESTRATO" numFmtId="0">
      <sharedItems containsString="0" containsBlank="1" containsNumber="1" containsInteger="1" minValue="0" maxValue="0"/>
    </cacheField>
    <cacheField name="SECTOR" numFmtId="49">
      <sharedItems/>
    </cacheField>
    <cacheField name="MANZANA" numFmtId="49">
      <sharedItems/>
    </cacheField>
    <cacheField name="IDENTIFICADOR LOTE" numFmtId="49">
      <sharedItems/>
    </cacheField>
    <cacheField name="CHIP" numFmtId="0">
      <sharedItems containsNonDate="0" containsString="0" containsBlank="1"/>
    </cacheField>
    <cacheField name="ÁREA TERRENO" numFmtId="0">
      <sharedItems containsSemiMixedTypes="0" containsString="0" containsNumber="1" minValue="232.01" maxValue="3289.05"/>
    </cacheField>
    <cacheField name="VALOR M2" numFmtId="4">
      <sharedItems containsSemiMixedTypes="0" containsString="0" containsNumber="1" containsInteger="1" minValue="576000" maxValue="2115000"/>
    </cacheField>
    <cacheField name="AVALUO CATASTRAL 2018" numFmtId="164">
      <sharedItems containsSemiMixedTypes="0" containsString="0" containsNumber="1" containsInteger="1" minValue="1258615" maxValue="2042500000"/>
    </cacheField>
    <cacheField name="OBSERVACION" numFmtId="0">
      <sharedItems containsBlank="1"/>
    </cacheField>
    <cacheField name="AREA SIGDEP"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1">
  <r>
    <n v="1"/>
    <s v="2480-2"/>
    <s v="CALLE 167 CRA 54D 26"/>
    <s v="BRITALIA"/>
    <x v="0"/>
    <s v="PATRIMONIO"/>
    <s v="PÚBLICO DE CESIÓN"/>
    <s v="ZONAS RECREATIVAS"/>
    <x v="0"/>
    <n v="0"/>
    <s v="009102"/>
    <s v="009102012"/>
    <s v="009102012023"/>
    <m/>
    <n v="595.09"/>
    <n v="2115000"/>
    <n v="1258615"/>
    <m/>
    <m/>
  </r>
  <r>
    <n v="2"/>
    <s v="3712-2"/>
    <s v="KR 55A 168A 31"/>
    <s v="BRITALIA"/>
    <x v="0"/>
    <s v="PATRIMONIO"/>
    <s v="PÚBLICO DE CESIÓN"/>
    <s v="ZONAS RECREATIVAS"/>
    <x v="0"/>
    <n v="0"/>
    <s v="009102"/>
    <s v="009102008"/>
    <s v="009102008032"/>
    <m/>
    <n v="983.5"/>
    <n v="594000"/>
    <n v="584199000"/>
    <m/>
    <m/>
  </r>
  <r>
    <n v="3"/>
    <s v="2004-1"/>
    <s v="CL 163 56 20"/>
    <s v="BRITALIA"/>
    <x v="0"/>
    <s v="PATRIMONIO"/>
    <s v="PÚBLICO DE CESIÓN"/>
    <s v="ZONAS RECREATIVAS"/>
    <x v="0"/>
    <n v="0"/>
    <s v="009102"/>
    <s v="009102039"/>
    <s v="009102039003"/>
    <m/>
    <n v="1659.4"/>
    <n v="594000"/>
    <n v="985684000"/>
    <m/>
    <m/>
  </r>
  <r>
    <n v="4"/>
    <s v="3366-2"/>
    <s v="AK 58 165A 34"/>
    <s v="BRITALIA"/>
    <x v="0"/>
    <s v="PATRIMONIO"/>
    <s v="PÚBLICO DE CESIÓN"/>
    <s v="ZONAS RECREATIVAS"/>
    <x v="0"/>
    <n v="0"/>
    <s v="009102"/>
    <s v="009102085"/>
    <s v="009102085049"/>
    <m/>
    <n v="232.01"/>
    <n v="576000"/>
    <n v="133638000"/>
    <m/>
    <m/>
  </r>
  <r>
    <n v="5"/>
    <s v="2000-5"/>
    <s v="KR 62 168A 30"/>
    <s v="BRITALIA"/>
    <x v="1"/>
    <s v="PATRIMONIO"/>
    <s v="PÚBLICO DE CESIÓN"/>
    <s v="ZONAS RECREATIVAS"/>
    <x v="0"/>
    <n v="0"/>
    <s v="009135"/>
    <s v="009135001"/>
    <s v="009135001027"/>
    <m/>
    <n v="2138.98"/>
    <n v="621000"/>
    <n v="1328307000"/>
    <m/>
    <m/>
  </r>
  <r>
    <n v="6"/>
    <s v="2002-1"/>
    <s v="CL 169A 67 53"/>
    <s v="BRITALIA"/>
    <x v="1"/>
    <s v="PATRIMONIO"/>
    <s v="PÚBLICO DE CESIÓN"/>
    <s v="ZONAS RECREATIVAS"/>
    <x v="0"/>
    <n v="0"/>
    <s v="009135"/>
    <s v="009135033"/>
    <s v="009135033008"/>
    <m/>
    <n v="1570"/>
    <n v="621000"/>
    <n v="974970000"/>
    <m/>
    <m/>
  </r>
  <r>
    <n v="7"/>
    <s v="3194-3"/>
    <s v="CL 167 62 96"/>
    <s v="BRITALIA"/>
    <x v="1"/>
    <s v="PATRIMONIO"/>
    <s v="PÚBLICO DE CESIÓN"/>
    <s v="ZONAS RECREATIVAS"/>
    <x v="0"/>
    <n v="0"/>
    <s v="009135"/>
    <s v="009135037"/>
    <s v="009135037004"/>
    <m/>
    <n v="1226.43"/>
    <n v="621000"/>
    <n v="761613000"/>
    <m/>
    <m/>
  </r>
  <r>
    <n v="8"/>
    <s v="2193-4"/>
    <s v="CL 169B 62 23"/>
    <s v="BRITALIA"/>
    <x v="1"/>
    <s v="PATRIMONIO"/>
    <s v="PÚBLICO DE CESIÓN"/>
    <s v="ZONAS RECREATIVAS"/>
    <x v="0"/>
    <n v="0"/>
    <s v="009135"/>
    <s v="009135034"/>
    <s v="009135034006"/>
    <m/>
    <n v="2120.92"/>
    <n v="621000"/>
    <n v="1317091000"/>
    <m/>
    <m/>
  </r>
  <r>
    <n v="9"/>
    <s v="3197-12"/>
    <s v="AK 72 167 50"/>
    <s v="BRITALIA"/>
    <x v="1"/>
    <s v="PATRIMONIO"/>
    <s v="PÚBLICO DE CESIÓN"/>
    <s v="ZONAS RECREATIVAS"/>
    <x v="0"/>
    <n v="0"/>
    <s v="009135"/>
    <s v="009135033"/>
    <s v="009135033030"/>
    <m/>
    <n v="3289.05"/>
    <n v="621000"/>
    <n v="2042500000"/>
    <m/>
    <m/>
  </r>
  <r>
    <n v="10"/>
    <s v="3047-3"/>
    <s v="KR 55A 167A 34"/>
    <s v="BRITALIA"/>
    <x v="0"/>
    <s v="PATRIMONIO"/>
    <s v="PÚBLICO DE CESIÓN"/>
    <s v="ZONAS RECREATIVAS"/>
    <x v="0"/>
    <n v="0"/>
    <s v="009102"/>
    <s v="009102012"/>
    <s v="009102012019"/>
    <m/>
    <n v="892.6"/>
    <n v="594000"/>
    <n v="530204000"/>
    <m/>
    <m/>
  </r>
  <r>
    <n v="11"/>
    <s v="618-1"/>
    <s v="CL 169A 67 50"/>
    <s v="BRITALIA"/>
    <x v="1"/>
    <s v="PATRIMONIO"/>
    <s v="PÚBLICO DE CESIÓN"/>
    <s v="ZONAS RECREATIVAS"/>
    <x v="0"/>
    <n v="0"/>
    <s v="009135"/>
    <s v="009135062"/>
    <s v="009135062057"/>
    <m/>
    <n v="2044"/>
    <n v="576000"/>
    <n v="1177344000"/>
    <m/>
    <m/>
  </r>
  <r>
    <n v="12"/>
    <s v="2138-1"/>
    <s v="CL 169A 55A 47"/>
    <s v="BRITALIA"/>
    <x v="0"/>
    <s v="PATRIMONIO"/>
    <s v="PÚBLICO DE CESIÓN"/>
    <s v="ZONAS RECREATIVAS"/>
    <x v="0"/>
    <n v="0"/>
    <s v="009102"/>
    <s v="009102008"/>
    <s v="009102008031"/>
    <m/>
    <n v="321.2"/>
    <n v="1980000"/>
    <n v="635976000"/>
    <m/>
    <m/>
  </r>
  <r>
    <n v="13"/>
    <s v="1177-2"/>
    <s v="KR 51A 169A 02 "/>
    <s v="BRITALIA"/>
    <x v="2"/>
    <s v="PATRIMONIO"/>
    <s v="PÚBLICO DE CESIÓN"/>
    <s v="ZONAS RECREATIVAS"/>
    <x v="0"/>
    <n v="0"/>
    <s v="009101"/>
    <s v="009101019"/>
    <s v="009101019094"/>
    <m/>
    <n v="1133.3"/>
    <n v="594000"/>
    <n v="673180000"/>
    <m/>
    <m/>
  </r>
  <r>
    <n v="14"/>
    <s v="3179-2"/>
    <s v="KR 54 169 90"/>
    <s v="BRITALIA"/>
    <x v="2"/>
    <s v="INVENTARIO"/>
    <s v="PÚBLICO DE CESIÓN"/>
    <s v="ZONAS RECREATIVAS"/>
    <x v="0"/>
    <m/>
    <s v="009101"/>
    <s v="009101021"/>
    <s v="009101021007"/>
    <m/>
    <n v="303.02"/>
    <n v="594000"/>
    <n v="179993880"/>
    <s v="PREDIO BORRADO_x000a_NO ESTA INCORPORADO CATASTRALMENTE_x000a_SE CONSULTO EL PREDIO DADEP VECINO Y SE TOMO EL VALOR DE M2. "/>
    <s v="ÁREA CALCULADA AVALUO CATASTRAL CALCULADO"/>
  </r>
  <r>
    <n v="15"/>
    <s v="1086-2"/>
    <s v="CL 166 48 21"/>
    <s v="BRITALIA"/>
    <x v="0"/>
    <s v="PATRIMONIO"/>
    <s v="PÚBLICO DE CESIÓN"/>
    <s v="ZONAS RECREATIVAS"/>
    <x v="0"/>
    <m/>
    <s v="009102"/>
    <s v="009102022"/>
    <s v="009102022006"/>
    <m/>
    <n v="818.07"/>
    <n v="594000"/>
    <n v="485933580"/>
    <s v="PREDIO BORRADO_x000a_NO ESTA INCORPORADO CATASTRALMENTE. SE TOMA COMO REFERENCIA EL VALOR DE M2 DEL RUPI 1910-4 YA QUE SE ENCUENTRA CERCANO"/>
    <s v="ÁREA CALCULADA AVALUO CATASTRAL CALCULADO"/>
  </r>
  <r>
    <n v="16"/>
    <s v="923-2"/>
    <s v="CL 169A 55A 56"/>
    <s v="BRITALIA"/>
    <x v="0"/>
    <s v="PATRIMONIO"/>
    <s v="PÚBLICO DE CESIÓN"/>
    <s v="ZONAS RECREATIVAS"/>
    <x v="1"/>
    <n v="0"/>
    <s v="009102"/>
    <s v="009102007"/>
    <s v="009102007098"/>
    <m/>
    <n v="262.48"/>
    <n v="1980000"/>
    <n v="519710000"/>
    <m/>
    <m/>
  </r>
  <r>
    <n v="17"/>
    <s v="982-2"/>
    <s v="CL 165 AK 45"/>
    <s v="BRITALIA"/>
    <x v="0"/>
    <s v="PATRIMONIO"/>
    <s v="PÚBLICO DE CESIÓN"/>
    <s v="ZONAS RECREATIVAS"/>
    <x v="0"/>
    <m/>
    <s v="009102"/>
    <s v="009102029"/>
    <s v="009102029001"/>
    <m/>
    <n v="2083.08"/>
    <n v="594000"/>
    <n v="1237349520"/>
    <s v="NO ESTA INCORPORADO CATASTRALMENTE. SE TOMA COMO REFERENCIA EL VALOR DE M2 DEL RUPI 1910-4 YA QUE SE ENCUENTRA CERCANO"/>
    <s v="ÁREA CALCULADA AVALUO CATASTRAL CALCULADO"/>
  </r>
  <r>
    <n v="18"/>
    <s v="2468-5"/>
    <s v="KR 55A 169A 72"/>
    <s v="BRITALIA"/>
    <x v="0"/>
    <s v="PATRIMONIO"/>
    <s v="PÚBLICO DE CESIÓN"/>
    <s v="ZONAS RECREATIVAS"/>
    <x v="0"/>
    <n v="0"/>
    <s v="009102"/>
    <s v="009102074"/>
    <s v="009102074008"/>
    <m/>
    <n v="996"/>
    <n v="576000"/>
    <n v="573696000"/>
    <m/>
    <m/>
  </r>
  <r>
    <n v="19"/>
    <s v="2485-2"/>
    <s v="CL 167 48 51"/>
    <s v="BRITALIA"/>
    <x v="0"/>
    <s v="PATRIMONIO"/>
    <s v="PÚBLICO DE CESIÓN"/>
    <s v="ZONAS RECREATIVAS"/>
    <x v="0"/>
    <m/>
    <s v="009102"/>
    <s v="009102021"/>
    <s v="009102021001"/>
    <m/>
    <n v="1748.11"/>
    <n v="594000"/>
    <n v="1038377340"/>
    <s v="NO ESTA INCORPORADO CATASTRALMENTE. SE TOMA COMO REFERENCIA EL VALOR DE M2 DEL RUPI 1910-4 YA QUE SE ENCUENTRA CERCANO"/>
    <s v="ÁREA CALCULADA AVALUO CATASTRAL CALCULADO"/>
  </r>
  <r>
    <n v="20"/>
    <s v="1910-3"/>
    <s v="CL 168 KR 51"/>
    <s v="BRITALIA"/>
    <x v="2"/>
    <s v="PATRIMONIO"/>
    <s v="PÚBLICO DE CESIÓN"/>
    <s v="ZONAS RECREATIVAS"/>
    <x v="0"/>
    <m/>
    <s v="009101"/>
    <s v="009101026"/>
    <s v="009101026005"/>
    <m/>
    <n v="1173.3900000000001"/>
    <n v="594000"/>
    <n v="696993660"/>
    <s v="NO ESTA INCORPORADO CATASTRALMENTE. SE TOMA COMO REFERENCIA EL VALOR DE M2 DEL RUPI 1910-4 YA QUE SE ENCUENTRAN EN LA MISMA MZ"/>
    <s v="ÁREA CALCULADA AVALUO CATASTRAL CALCULADO"/>
  </r>
  <r>
    <n v="21"/>
    <s v="1910-4"/>
    <s v="KR 51 167 02"/>
    <s v="BRITALIA"/>
    <x v="2"/>
    <s v="PATRIMONIO"/>
    <s v="PÚBLICO DE CESIÓN"/>
    <s v="ZONAS RECREATIVAS"/>
    <x v="0"/>
    <n v="0"/>
    <s v="009101"/>
    <s v="009101026"/>
    <s v="009101026002"/>
    <m/>
    <n v="1148.8"/>
    <n v="594000"/>
    <n v="682387000"/>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 dinámica3" cacheId="0" applyNumberFormats="0" applyBorderFormats="0" applyFontFormats="0" applyPatternFormats="0" applyAlignmentFormats="0" applyWidthHeightFormats="1" dataCaption="Valores" updatedVersion="5" minRefreshableVersion="3" useAutoFormatting="1" rowGrandTotals="0" colGrandTotals="0" itemPrintTitles="1" createdVersion="5" indent="0" compact="0" compactData="0" multipleFieldFilters="0" chartFormat="11">
  <location ref="A3:C7" firstHeaderRow="1" firstDataRow="1" firstDataCol="2"/>
  <pivotFields count="19">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
        <item x="0"/>
        <item x="2"/>
        <item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dataField="1" compact="0" outline="0" showAll="0" defaultSubtotal="0">
      <items count="2">
        <item x="1"/>
        <item x="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4" outline="0" showAll="0" defaultSubtotal="0">
      <extLst>
        <ext xmlns:x14="http://schemas.microsoft.com/office/spreadsheetml/2009/9/main" uri="{2946ED86-A175-432a-8AC1-64E0C546D7DE}">
          <x14:pivotField fillDownLabels="1"/>
        </ext>
      </extLst>
    </pivotField>
    <pivotField compact="0" numFmtId="16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8"/>
    <field x="4"/>
  </rowFields>
  <rowItems count="4">
    <i>
      <x/>
      <x/>
    </i>
    <i>
      <x v="1"/>
      <x/>
    </i>
    <i r="1">
      <x v="1"/>
    </i>
    <i r="1">
      <x v="2"/>
    </i>
  </rowItems>
  <colItems count="1">
    <i/>
  </colItems>
  <dataFields count="1">
    <dataField name="Cuenta de USO_NIVEL 2" fld="8" subtotal="count" baseField="0" baseItem="0"/>
  </dataFields>
  <chartFormats count="2">
    <chartFormat chart="0" format="0" series="1">
      <pivotArea type="data" outline="0" fieldPosition="0">
        <references count="1">
          <reference field="4294967294" count="1" selected="0">
            <x v="0"/>
          </reference>
        </references>
      </pivotArea>
    </chartFormat>
    <chartFormat chart="0" format="1">
      <pivotArea type="data" outline="0" fieldPosition="0">
        <references count="3">
          <reference field="4294967294" count="1" selected="0">
            <x v="0"/>
          </reference>
          <reference field="4" count="1" selected="0">
            <x v="0"/>
          </reference>
          <reference field="8"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C7"/>
  <sheetViews>
    <sheetView workbookViewId="0">
      <selection activeCell="E14" sqref="E14"/>
    </sheetView>
  </sheetViews>
  <sheetFormatPr baseColWidth="10" defaultRowHeight="15" x14ac:dyDescent="0.25"/>
  <cols>
    <col min="1" max="1" width="14.7109375" bestFit="1" customWidth="1"/>
    <col min="2" max="2" width="20" customWidth="1"/>
    <col min="3" max="3" width="22.140625" bestFit="1" customWidth="1"/>
  </cols>
  <sheetData>
    <row r="3" spans="1:3" x14ac:dyDescent="0.25">
      <c r="A3" s="90" t="s">
        <v>66</v>
      </c>
      <c r="B3" s="90" t="s">
        <v>54</v>
      </c>
      <c r="C3" t="s">
        <v>146</v>
      </c>
    </row>
    <row r="4" spans="1:3" x14ac:dyDescent="0.25">
      <c r="A4" t="s">
        <v>24</v>
      </c>
      <c r="B4" t="s">
        <v>55</v>
      </c>
      <c r="C4">
        <v>1</v>
      </c>
    </row>
    <row r="5" spans="1:3" x14ac:dyDescent="0.25">
      <c r="A5" t="s">
        <v>7</v>
      </c>
      <c r="B5" t="s">
        <v>55</v>
      </c>
      <c r="C5">
        <v>10</v>
      </c>
    </row>
    <row r="6" spans="1:3" x14ac:dyDescent="0.25">
      <c r="A6" t="s">
        <v>7</v>
      </c>
      <c r="B6" t="s">
        <v>57</v>
      </c>
      <c r="C6">
        <v>4</v>
      </c>
    </row>
    <row r="7" spans="1:3" x14ac:dyDescent="0.25">
      <c r="A7" t="s">
        <v>7</v>
      </c>
      <c r="B7" t="s">
        <v>56</v>
      </c>
      <c r="C7">
        <v>6</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82"/>
  <sheetViews>
    <sheetView topLeftCell="A27" workbookViewId="0">
      <selection activeCell="F46" sqref="F46"/>
    </sheetView>
  </sheetViews>
  <sheetFormatPr baseColWidth="10" defaultRowHeight="12.75" x14ac:dyDescent="0.25"/>
  <cols>
    <col min="1" max="2" width="11.42578125" style="11"/>
    <col min="3" max="3" width="24.28515625" style="11" customWidth="1"/>
    <col min="4" max="4" width="20.140625" style="11" bestFit="1" customWidth="1"/>
    <col min="5" max="5" width="20" style="11" bestFit="1" customWidth="1"/>
    <col min="6" max="6" width="12.7109375" style="11" customWidth="1"/>
    <col min="7" max="7" width="24.7109375" style="11" bestFit="1" customWidth="1"/>
    <col min="8" max="8" width="19.5703125" style="11" hidden="1" customWidth="1"/>
    <col min="9" max="9" width="12.28515625" style="11" customWidth="1"/>
    <col min="10" max="10" width="11.42578125" style="11"/>
    <col min="11" max="12" width="11.42578125" style="16"/>
    <col min="13" max="13" width="19.5703125" style="16" bestFit="1" customWidth="1"/>
    <col min="14" max="14" width="0" style="11" hidden="1" customWidth="1"/>
    <col min="15" max="15" width="14.28515625" style="11" bestFit="1" customWidth="1"/>
    <col min="16" max="16" width="11.42578125" style="11"/>
    <col min="17" max="17" width="24.7109375" style="11" bestFit="1" customWidth="1"/>
    <col min="18" max="18" width="24.42578125" style="11" customWidth="1"/>
    <col min="19" max="19" width="16.85546875" style="11" customWidth="1"/>
    <col min="20" max="16384" width="11.42578125" style="11"/>
  </cols>
  <sheetData>
    <row r="1" spans="1:19" s="6" customFormat="1" x14ac:dyDescent="0.25">
      <c r="A1" s="1" t="s">
        <v>65</v>
      </c>
      <c r="B1" s="2" t="s">
        <v>0</v>
      </c>
      <c r="C1" s="2" t="s">
        <v>31</v>
      </c>
      <c r="D1" s="2" t="s">
        <v>53</v>
      </c>
      <c r="E1" s="2" t="s">
        <v>54</v>
      </c>
      <c r="F1" s="2" t="s">
        <v>1</v>
      </c>
      <c r="G1" s="2" t="s">
        <v>135</v>
      </c>
      <c r="H1" s="2" t="s">
        <v>67</v>
      </c>
      <c r="I1" s="2" t="s">
        <v>66</v>
      </c>
      <c r="J1" s="3" t="s">
        <v>2</v>
      </c>
      <c r="K1" s="4" t="s">
        <v>30</v>
      </c>
      <c r="L1" s="4" t="s">
        <v>59</v>
      </c>
      <c r="M1" s="4" t="s">
        <v>74</v>
      </c>
      <c r="N1" s="5" t="s">
        <v>60</v>
      </c>
      <c r="O1" s="5" t="s">
        <v>61</v>
      </c>
      <c r="P1" s="5" t="s">
        <v>62</v>
      </c>
      <c r="Q1" s="17" t="s">
        <v>136</v>
      </c>
      <c r="R1" s="18" t="s">
        <v>111</v>
      </c>
      <c r="S1" s="6" t="s">
        <v>137</v>
      </c>
    </row>
    <row r="2" spans="1:19" x14ac:dyDescent="0.25">
      <c r="A2" s="7">
        <v>1</v>
      </c>
      <c r="B2" s="8" t="s">
        <v>3</v>
      </c>
      <c r="C2" s="8" t="s">
        <v>32</v>
      </c>
      <c r="D2" s="8" t="s">
        <v>55</v>
      </c>
      <c r="E2" s="8" t="s">
        <v>55</v>
      </c>
      <c r="F2" s="8" t="s">
        <v>4</v>
      </c>
      <c r="G2" s="8" t="s">
        <v>5</v>
      </c>
      <c r="H2" s="8" t="s">
        <v>6</v>
      </c>
      <c r="I2" s="8" t="s">
        <v>7</v>
      </c>
      <c r="J2" s="9">
        <v>0</v>
      </c>
      <c r="K2" s="10" t="s">
        <v>58</v>
      </c>
      <c r="L2" s="10" t="s">
        <v>63</v>
      </c>
      <c r="M2" s="10" t="s">
        <v>87</v>
      </c>
      <c r="N2" s="9"/>
      <c r="O2" s="9">
        <v>595.09</v>
      </c>
      <c r="P2" s="57">
        <v>2115000</v>
      </c>
      <c r="Q2" s="63">
        <v>1258615000</v>
      </c>
      <c r="R2" s="19"/>
    </row>
    <row r="3" spans="1:19" x14ac:dyDescent="0.25">
      <c r="A3" s="7">
        <v>2</v>
      </c>
      <c r="B3" s="8" t="s">
        <v>8</v>
      </c>
      <c r="C3" s="8" t="s">
        <v>33</v>
      </c>
      <c r="D3" s="8" t="s">
        <v>55</v>
      </c>
      <c r="E3" s="8" t="s">
        <v>55</v>
      </c>
      <c r="F3" s="8" t="s">
        <v>4</v>
      </c>
      <c r="G3" s="8" t="s">
        <v>5</v>
      </c>
      <c r="H3" s="8" t="s">
        <v>6</v>
      </c>
      <c r="I3" s="8" t="s">
        <v>7</v>
      </c>
      <c r="J3" s="9">
        <v>0</v>
      </c>
      <c r="K3" s="10" t="s">
        <v>58</v>
      </c>
      <c r="L3" s="10" t="s">
        <v>77</v>
      </c>
      <c r="M3" s="10" t="s">
        <v>90</v>
      </c>
      <c r="N3" s="9"/>
      <c r="O3" s="9">
        <v>983.5</v>
      </c>
      <c r="P3" s="57">
        <v>594000</v>
      </c>
      <c r="Q3" s="63">
        <v>584199000</v>
      </c>
      <c r="R3" s="19"/>
    </row>
    <row r="4" spans="1:19" x14ac:dyDescent="0.25">
      <c r="A4" s="7">
        <v>3</v>
      </c>
      <c r="B4" s="8" t="s">
        <v>9</v>
      </c>
      <c r="C4" s="8" t="s">
        <v>34</v>
      </c>
      <c r="D4" s="8" t="s">
        <v>55</v>
      </c>
      <c r="E4" s="8" t="s">
        <v>55</v>
      </c>
      <c r="F4" s="8" t="s">
        <v>4</v>
      </c>
      <c r="G4" s="8" t="s">
        <v>5</v>
      </c>
      <c r="H4" s="8" t="s">
        <v>6</v>
      </c>
      <c r="I4" s="8" t="s">
        <v>7</v>
      </c>
      <c r="J4" s="9">
        <v>0</v>
      </c>
      <c r="K4" s="10" t="s">
        <v>58</v>
      </c>
      <c r="L4" s="10" t="s">
        <v>75</v>
      </c>
      <c r="M4" s="10" t="s">
        <v>91</v>
      </c>
      <c r="N4" s="9"/>
      <c r="O4" s="9">
        <v>1659.4</v>
      </c>
      <c r="P4" s="57">
        <v>594000</v>
      </c>
      <c r="Q4" s="63">
        <v>985684000</v>
      </c>
      <c r="R4" s="19"/>
    </row>
    <row r="5" spans="1:19" x14ac:dyDescent="0.25">
      <c r="A5" s="7">
        <v>4</v>
      </c>
      <c r="B5" s="8" t="s">
        <v>10</v>
      </c>
      <c r="C5" s="8" t="s">
        <v>35</v>
      </c>
      <c r="D5" s="8" t="s">
        <v>55</v>
      </c>
      <c r="E5" s="8" t="s">
        <v>55</v>
      </c>
      <c r="F5" s="8" t="s">
        <v>4</v>
      </c>
      <c r="G5" s="8" t="s">
        <v>5</v>
      </c>
      <c r="H5" s="8" t="s">
        <v>6</v>
      </c>
      <c r="I5" s="8" t="s">
        <v>7</v>
      </c>
      <c r="J5" s="9">
        <v>0</v>
      </c>
      <c r="K5" s="10" t="s">
        <v>58</v>
      </c>
      <c r="L5" s="10" t="s">
        <v>76</v>
      </c>
      <c r="M5" s="10" t="s">
        <v>92</v>
      </c>
      <c r="N5" s="9"/>
      <c r="O5" s="9">
        <v>232.01</v>
      </c>
      <c r="P5" s="57">
        <v>576000</v>
      </c>
      <c r="Q5" s="63">
        <v>133638000</v>
      </c>
      <c r="R5" s="19"/>
    </row>
    <row r="6" spans="1:19" x14ac:dyDescent="0.25">
      <c r="A6" s="7">
        <v>5</v>
      </c>
      <c r="B6" s="8" t="s">
        <v>11</v>
      </c>
      <c r="C6" s="8" t="s">
        <v>36</v>
      </c>
      <c r="D6" s="8" t="s">
        <v>55</v>
      </c>
      <c r="E6" s="8" t="s">
        <v>56</v>
      </c>
      <c r="F6" s="8" t="s">
        <v>4</v>
      </c>
      <c r="G6" s="8" t="s">
        <v>5</v>
      </c>
      <c r="H6" s="8" t="s">
        <v>6</v>
      </c>
      <c r="I6" s="8" t="s">
        <v>7</v>
      </c>
      <c r="J6" s="9">
        <v>0</v>
      </c>
      <c r="K6" s="10" t="s">
        <v>68</v>
      </c>
      <c r="L6" s="10" t="s">
        <v>73</v>
      </c>
      <c r="M6" s="10" t="s">
        <v>104</v>
      </c>
      <c r="N6" s="9"/>
      <c r="O6" s="9">
        <v>2138.98</v>
      </c>
      <c r="P6" s="57">
        <v>621000</v>
      </c>
      <c r="Q6" s="63">
        <v>1328307000</v>
      </c>
      <c r="R6" s="19"/>
    </row>
    <row r="7" spans="1:19" x14ac:dyDescent="0.25">
      <c r="A7" s="7">
        <v>6</v>
      </c>
      <c r="B7" s="8" t="s">
        <v>12</v>
      </c>
      <c r="C7" s="8" t="s">
        <v>37</v>
      </c>
      <c r="D7" s="8" t="s">
        <v>55</v>
      </c>
      <c r="E7" s="8" t="s">
        <v>56</v>
      </c>
      <c r="F7" s="8" t="s">
        <v>4</v>
      </c>
      <c r="G7" s="8" t="s">
        <v>5</v>
      </c>
      <c r="H7" s="8" t="s">
        <v>6</v>
      </c>
      <c r="I7" s="8" t="s">
        <v>7</v>
      </c>
      <c r="J7" s="9">
        <v>0</v>
      </c>
      <c r="K7" s="10" t="s">
        <v>68</v>
      </c>
      <c r="L7" s="10" t="s">
        <v>70</v>
      </c>
      <c r="M7" s="10" t="s">
        <v>100</v>
      </c>
      <c r="N7" s="9"/>
      <c r="O7" s="9">
        <v>1570</v>
      </c>
      <c r="P7" s="57">
        <v>621000</v>
      </c>
      <c r="Q7" s="63">
        <v>974970000</v>
      </c>
      <c r="R7" s="19"/>
    </row>
    <row r="8" spans="1:19" x14ac:dyDescent="0.25">
      <c r="A8" s="7">
        <v>7</v>
      </c>
      <c r="B8" s="8" t="s">
        <v>13</v>
      </c>
      <c r="C8" s="8" t="s">
        <v>38</v>
      </c>
      <c r="D8" s="8" t="s">
        <v>55</v>
      </c>
      <c r="E8" s="8" t="s">
        <v>56</v>
      </c>
      <c r="F8" s="8" t="s">
        <v>4</v>
      </c>
      <c r="G8" s="8" t="s">
        <v>5</v>
      </c>
      <c r="H8" s="8" t="s">
        <v>6</v>
      </c>
      <c r="I8" s="8" t="s">
        <v>7</v>
      </c>
      <c r="J8" s="9">
        <v>0</v>
      </c>
      <c r="K8" s="10" t="s">
        <v>68</v>
      </c>
      <c r="L8" s="10" t="s">
        <v>71</v>
      </c>
      <c r="M8" s="10" t="s">
        <v>102</v>
      </c>
      <c r="N8" s="9"/>
      <c r="O8" s="9">
        <v>1226.43</v>
      </c>
      <c r="P8" s="57">
        <v>621000</v>
      </c>
      <c r="Q8" s="63">
        <v>761613000</v>
      </c>
      <c r="R8" s="19"/>
    </row>
    <row r="9" spans="1:19" x14ac:dyDescent="0.25">
      <c r="A9" s="7">
        <v>8</v>
      </c>
      <c r="B9" s="8" t="s">
        <v>14</v>
      </c>
      <c r="C9" s="8" t="s">
        <v>39</v>
      </c>
      <c r="D9" s="8" t="s">
        <v>55</v>
      </c>
      <c r="E9" s="8" t="s">
        <v>56</v>
      </c>
      <c r="F9" s="8" t="s">
        <v>4</v>
      </c>
      <c r="G9" s="8" t="s">
        <v>5</v>
      </c>
      <c r="H9" s="8" t="s">
        <v>6</v>
      </c>
      <c r="I9" s="8" t="s">
        <v>7</v>
      </c>
      <c r="J9" s="9">
        <v>0</v>
      </c>
      <c r="K9" s="10" t="s">
        <v>68</v>
      </c>
      <c r="L9" s="10" t="s">
        <v>72</v>
      </c>
      <c r="M9" s="10" t="s">
        <v>105</v>
      </c>
      <c r="N9" s="9"/>
      <c r="O9" s="9">
        <v>2120.92</v>
      </c>
      <c r="P9" s="57">
        <v>621000</v>
      </c>
      <c r="Q9" s="63">
        <v>1317091000</v>
      </c>
      <c r="R9" s="19"/>
    </row>
    <row r="10" spans="1:19" x14ac:dyDescent="0.25">
      <c r="A10" s="7">
        <v>9</v>
      </c>
      <c r="B10" s="8" t="s">
        <v>15</v>
      </c>
      <c r="C10" s="8" t="s">
        <v>40</v>
      </c>
      <c r="D10" s="8" t="s">
        <v>55</v>
      </c>
      <c r="E10" s="8" t="s">
        <v>56</v>
      </c>
      <c r="F10" s="8" t="s">
        <v>4</v>
      </c>
      <c r="G10" s="8" t="s">
        <v>5</v>
      </c>
      <c r="H10" s="8" t="s">
        <v>6</v>
      </c>
      <c r="I10" s="8" t="s">
        <v>7</v>
      </c>
      <c r="J10" s="9">
        <v>0</v>
      </c>
      <c r="K10" s="10" t="s">
        <v>68</v>
      </c>
      <c r="L10" s="10" t="s">
        <v>70</v>
      </c>
      <c r="M10" s="10" t="s">
        <v>101</v>
      </c>
      <c r="N10" s="9"/>
      <c r="O10" s="9">
        <v>3289.05</v>
      </c>
      <c r="P10" s="57">
        <v>621000</v>
      </c>
      <c r="Q10" s="63">
        <v>2042500000</v>
      </c>
      <c r="R10" s="19"/>
    </row>
    <row r="11" spans="1:19" x14ac:dyDescent="0.25">
      <c r="A11" s="7">
        <v>10</v>
      </c>
      <c r="B11" s="8" t="s">
        <v>16</v>
      </c>
      <c r="C11" s="75" t="s">
        <v>41</v>
      </c>
      <c r="D11" s="8" t="s">
        <v>55</v>
      </c>
      <c r="E11" s="8" t="s">
        <v>55</v>
      </c>
      <c r="F11" s="8" t="s">
        <v>4</v>
      </c>
      <c r="G11" s="8" t="s">
        <v>5</v>
      </c>
      <c r="H11" s="8" t="s">
        <v>6</v>
      </c>
      <c r="I11" s="8" t="s">
        <v>7</v>
      </c>
      <c r="J11" s="9">
        <v>0</v>
      </c>
      <c r="K11" s="10" t="s">
        <v>58</v>
      </c>
      <c r="L11" s="10" t="s">
        <v>63</v>
      </c>
      <c r="M11" s="10" t="s">
        <v>93</v>
      </c>
      <c r="N11" s="9"/>
      <c r="O11" s="9">
        <v>892.6</v>
      </c>
      <c r="P11" s="57">
        <v>594000</v>
      </c>
      <c r="Q11" s="63">
        <v>530204000</v>
      </c>
      <c r="R11" s="19"/>
    </row>
    <row r="12" spans="1:19" x14ac:dyDescent="0.25">
      <c r="A12" s="7">
        <v>11</v>
      </c>
      <c r="B12" s="8" t="s">
        <v>17</v>
      </c>
      <c r="C12" s="8" t="s">
        <v>42</v>
      </c>
      <c r="D12" s="8" t="s">
        <v>55</v>
      </c>
      <c r="E12" s="8" t="s">
        <v>56</v>
      </c>
      <c r="F12" s="8" t="s">
        <v>4</v>
      </c>
      <c r="G12" s="8" t="s">
        <v>5</v>
      </c>
      <c r="H12" s="8" t="s">
        <v>6</v>
      </c>
      <c r="I12" s="8" t="s">
        <v>7</v>
      </c>
      <c r="J12" s="9">
        <v>0</v>
      </c>
      <c r="K12" s="10" t="s">
        <v>68</v>
      </c>
      <c r="L12" s="10" t="s">
        <v>69</v>
      </c>
      <c r="M12" s="10" t="s">
        <v>89</v>
      </c>
      <c r="N12" s="9"/>
      <c r="O12" s="9">
        <v>2044</v>
      </c>
      <c r="P12" s="57">
        <v>576000</v>
      </c>
      <c r="Q12" s="63">
        <v>1177344000</v>
      </c>
      <c r="R12" s="19"/>
    </row>
    <row r="13" spans="1:19" x14ac:dyDescent="0.25">
      <c r="A13" s="7">
        <v>12</v>
      </c>
      <c r="B13" s="8" t="s">
        <v>18</v>
      </c>
      <c r="C13" s="8" t="s">
        <v>43</v>
      </c>
      <c r="D13" s="8" t="s">
        <v>55</v>
      </c>
      <c r="E13" s="8" t="s">
        <v>55</v>
      </c>
      <c r="F13" s="8" t="s">
        <v>4</v>
      </c>
      <c r="G13" s="8" t="s">
        <v>5</v>
      </c>
      <c r="H13" s="8" t="s">
        <v>6</v>
      </c>
      <c r="I13" s="8" t="s">
        <v>7</v>
      </c>
      <c r="J13" s="9">
        <v>0</v>
      </c>
      <c r="K13" s="10" t="s">
        <v>58</v>
      </c>
      <c r="L13" s="10" t="s">
        <v>77</v>
      </c>
      <c r="M13" s="10" t="s">
        <v>94</v>
      </c>
      <c r="N13" s="9"/>
      <c r="O13" s="9">
        <v>321.2</v>
      </c>
      <c r="P13" s="57">
        <v>1980000</v>
      </c>
      <c r="Q13" s="63">
        <v>635976000</v>
      </c>
      <c r="R13" s="19"/>
    </row>
    <row r="14" spans="1:19" x14ac:dyDescent="0.25">
      <c r="A14" s="7">
        <v>13</v>
      </c>
      <c r="B14" s="8" t="s">
        <v>19</v>
      </c>
      <c r="C14" s="8" t="s">
        <v>44</v>
      </c>
      <c r="D14" s="8" t="s">
        <v>55</v>
      </c>
      <c r="E14" s="8" t="s">
        <v>57</v>
      </c>
      <c r="F14" s="8" t="s">
        <v>4</v>
      </c>
      <c r="G14" s="8" t="s">
        <v>5</v>
      </c>
      <c r="H14" s="8" t="s">
        <v>6</v>
      </c>
      <c r="I14" s="8" t="s">
        <v>7</v>
      </c>
      <c r="J14" s="9">
        <v>0</v>
      </c>
      <c r="K14" s="10" t="s">
        <v>80</v>
      </c>
      <c r="L14" s="10" t="s">
        <v>82</v>
      </c>
      <c r="M14" s="10" t="s">
        <v>108</v>
      </c>
      <c r="N14" s="9"/>
      <c r="O14" s="9">
        <v>1133.3</v>
      </c>
      <c r="P14" s="57">
        <v>594000</v>
      </c>
      <c r="Q14" s="63">
        <v>673180000</v>
      </c>
      <c r="R14" s="19"/>
    </row>
    <row r="15" spans="1:19" ht="67.5" x14ac:dyDescent="0.25">
      <c r="A15" s="7">
        <v>14</v>
      </c>
      <c r="B15" s="70" t="s">
        <v>20</v>
      </c>
      <c r="C15" s="8" t="s">
        <v>45</v>
      </c>
      <c r="D15" s="8" t="s">
        <v>55</v>
      </c>
      <c r="E15" s="8" t="s">
        <v>57</v>
      </c>
      <c r="F15" s="8" t="s">
        <v>21</v>
      </c>
      <c r="G15" s="8" t="s">
        <v>5</v>
      </c>
      <c r="H15" s="8" t="s">
        <v>6</v>
      </c>
      <c r="I15" s="8" t="s">
        <v>7</v>
      </c>
      <c r="J15" s="9"/>
      <c r="K15" s="10" t="s">
        <v>80</v>
      </c>
      <c r="L15" s="10" t="s">
        <v>81</v>
      </c>
      <c r="M15" s="69" t="s">
        <v>107</v>
      </c>
      <c r="N15" s="9"/>
      <c r="O15" s="70">
        <v>303.02</v>
      </c>
      <c r="P15" s="57">
        <v>594000</v>
      </c>
      <c r="Q15" s="72">
        <f>O15*P15</f>
        <v>179993880</v>
      </c>
      <c r="R15" s="73" t="s">
        <v>141</v>
      </c>
      <c r="S15" s="76" t="s">
        <v>142</v>
      </c>
    </row>
    <row r="16" spans="1:19" ht="78.75" x14ac:dyDescent="0.25">
      <c r="A16" s="7">
        <v>15</v>
      </c>
      <c r="B16" s="70" t="s">
        <v>22</v>
      </c>
      <c r="C16" s="8" t="s">
        <v>46</v>
      </c>
      <c r="D16" s="8" t="s">
        <v>55</v>
      </c>
      <c r="E16" s="8" t="s">
        <v>55</v>
      </c>
      <c r="F16" s="8" t="s">
        <v>4</v>
      </c>
      <c r="G16" s="8" t="s">
        <v>5</v>
      </c>
      <c r="H16" s="8" t="s">
        <v>6</v>
      </c>
      <c r="I16" s="8" t="s">
        <v>7</v>
      </c>
      <c r="J16" s="9"/>
      <c r="K16" s="10" t="s">
        <v>58</v>
      </c>
      <c r="L16" s="10" t="s">
        <v>85</v>
      </c>
      <c r="M16" s="69" t="s">
        <v>98</v>
      </c>
      <c r="N16" s="9"/>
      <c r="O16" s="70">
        <v>818.07</v>
      </c>
      <c r="P16" s="71">
        <v>594000</v>
      </c>
      <c r="Q16" s="72">
        <f>O16*P16</f>
        <v>485933580</v>
      </c>
      <c r="R16" s="73" t="s">
        <v>140</v>
      </c>
      <c r="S16" s="76" t="s">
        <v>142</v>
      </c>
    </row>
    <row r="17" spans="1:19" x14ac:dyDescent="0.25">
      <c r="A17" s="7">
        <v>16</v>
      </c>
      <c r="B17" s="8" t="s">
        <v>23</v>
      </c>
      <c r="C17" s="8" t="s">
        <v>47</v>
      </c>
      <c r="D17" s="8" t="s">
        <v>55</v>
      </c>
      <c r="E17" s="8" t="s">
        <v>55</v>
      </c>
      <c r="F17" s="8" t="s">
        <v>4</v>
      </c>
      <c r="G17" s="8" t="s">
        <v>5</v>
      </c>
      <c r="H17" s="8" t="s">
        <v>6</v>
      </c>
      <c r="I17" s="8" t="s">
        <v>24</v>
      </c>
      <c r="J17" s="9">
        <v>0</v>
      </c>
      <c r="K17" s="10" t="s">
        <v>58</v>
      </c>
      <c r="L17" s="10" t="s">
        <v>78</v>
      </c>
      <c r="M17" s="10" t="s">
        <v>95</v>
      </c>
      <c r="N17" s="9"/>
      <c r="O17" s="9">
        <v>262.48</v>
      </c>
      <c r="P17" s="57">
        <v>1980000</v>
      </c>
      <c r="Q17" s="63">
        <v>519710000</v>
      </c>
      <c r="R17" s="74"/>
    </row>
    <row r="18" spans="1:19" ht="67.5" x14ac:dyDescent="0.25">
      <c r="A18" s="7">
        <v>17</v>
      </c>
      <c r="B18" s="70" t="s">
        <v>25</v>
      </c>
      <c r="C18" s="8" t="s">
        <v>48</v>
      </c>
      <c r="D18" s="8" t="s">
        <v>55</v>
      </c>
      <c r="E18" s="8" t="s">
        <v>55</v>
      </c>
      <c r="F18" s="8" t="s">
        <v>4</v>
      </c>
      <c r="G18" s="8" t="s">
        <v>5</v>
      </c>
      <c r="H18" s="8" t="s">
        <v>6</v>
      </c>
      <c r="I18" s="8" t="s">
        <v>7</v>
      </c>
      <c r="J18" s="9"/>
      <c r="K18" s="10" t="s">
        <v>58</v>
      </c>
      <c r="L18" s="10" t="s">
        <v>86</v>
      </c>
      <c r="M18" s="10" t="s">
        <v>99</v>
      </c>
      <c r="N18" s="9"/>
      <c r="O18" s="70">
        <v>2083.08</v>
      </c>
      <c r="P18" s="71">
        <v>594000</v>
      </c>
      <c r="Q18" s="72">
        <f>O18*P18</f>
        <v>1237349520</v>
      </c>
      <c r="R18" s="73" t="s">
        <v>139</v>
      </c>
      <c r="S18" s="76" t="s">
        <v>142</v>
      </c>
    </row>
    <row r="19" spans="1:19" x14ac:dyDescent="0.25">
      <c r="A19" s="7">
        <v>18</v>
      </c>
      <c r="B19" s="8" t="s">
        <v>26</v>
      </c>
      <c r="C19" s="8" t="s">
        <v>49</v>
      </c>
      <c r="D19" s="8" t="s">
        <v>55</v>
      </c>
      <c r="E19" s="8" t="s">
        <v>55</v>
      </c>
      <c r="F19" s="8" t="s">
        <v>4</v>
      </c>
      <c r="G19" s="8" t="s">
        <v>5</v>
      </c>
      <c r="H19" s="8" t="s">
        <v>6</v>
      </c>
      <c r="I19" s="8" t="s">
        <v>7</v>
      </c>
      <c r="J19" s="9">
        <v>0</v>
      </c>
      <c r="K19" s="10" t="s">
        <v>58</v>
      </c>
      <c r="L19" s="10" t="s">
        <v>79</v>
      </c>
      <c r="M19" s="10" t="s">
        <v>96</v>
      </c>
      <c r="N19" s="9"/>
      <c r="O19" s="9">
        <v>996</v>
      </c>
      <c r="P19" s="57">
        <v>576000</v>
      </c>
      <c r="Q19" s="63">
        <v>573696000</v>
      </c>
      <c r="R19" s="19"/>
    </row>
    <row r="20" spans="1:19" ht="67.5" x14ac:dyDescent="0.25">
      <c r="A20" s="7">
        <v>19</v>
      </c>
      <c r="B20" s="70" t="s">
        <v>27</v>
      </c>
      <c r="C20" s="8" t="s">
        <v>50</v>
      </c>
      <c r="D20" s="8" t="s">
        <v>55</v>
      </c>
      <c r="E20" s="8" t="s">
        <v>55</v>
      </c>
      <c r="F20" s="8" t="s">
        <v>4</v>
      </c>
      <c r="G20" s="8" t="s">
        <v>5</v>
      </c>
      <c r="H20" s="8" t="s">
        <v>6</v>
      </c>
      <c r="I20" s="8" t="s">
        <v>7</v>
      </c>
      <c r="J20" s="9"/>
      <c r="K20" s="10" t="s">
        <v>58</v>
      </c>
      <c r="L20" s="10" t="s">
        <v>84</v>
      </c>
      <c r="M20" s="10" t="s">
        <v>97</v>
      </c>
      <c r="N20" s="9"/>
      <c r="O20" s="70">
        <v>1748.11</v>
      </c>
      <c r="P20" s="71">
        <v>594000</v>
      </c>
      <c r="Q20" s="72">
        <f>+O20*P20</f>
        <v>1038377340</v>
      </c>
      <c r="R20" s="73" t="s">
        <v>139</v>
      </c>
      <c r="S20" s="76" t="s">
        <v>142</v>
      </c>
    </row>
    <row r="21" spans="1:19" ht="67.5" x14ac:dyDescent="0.25">
      <c r="A21" s="7">
        <v>20</v>
      </c>
      <c r="B21" s="70" t="s">
        <v>28</v>
      </c>
      <c r="C21" s="8" t="s">
        <v>51</v>
      </c>
      <c r="D21" s="8" t="s">
        <v>55</v>
      </c>
      <c r="E21" s="8" t="s">
        <v>57</v>
      </c>
      <c r="F21" s="8" t="s">
        <v>4</v>
      </c>
      <c r="G21" s="8" t="s">
        <v>5</v>
      </c>
      <c r="H21" s="8" t="s">
        <v>6</v>
      </c>
      <c r="I21" s="8" t="s">
        <v>7</v>
      </c>
      <c r="J21" s="9"/>
      <c r="K21" s="10" t="s">
        <v>80</v>
      </c>
      <c r="L21" s="10" t="s">
        <v>83</v>
      </c>
      <c r="M21" s="10" t="s">
        <v>109</v>
      </c>
      <c r="N21" s="9"/>
      <c r="O21" s="70">
        <v>1173.3900000000001</v>
      </c>
      <c r="P21" s="57">
        <v>594000</v>
      </c>
      <c r="Q21" s="72">
        <f>+O21*P21</f>
        <v>696993660</v>
      </c>
      <c r="R21" s="73" t="s">
        <v>138</v>
      </c>
      <c r="S21" s="76" t="s">
        <v>142</v>
      </c>
    </row>
    <row r="22" spans="1:19" ht="13.5" thickBot="1" x14ac:dyDescent="0.3">
      <c r="A22" s="12">
        <v>21</v>
      </c>
      <c r="B22" s="13" t="s">
        <v>29</v>
      </c>
      <c r="C22" s="13" t="s">
        <v>52</v>
      </c>
      <c r="D22" s="13" t="s">
        <v>55</v>
      </c>
      <c r="E22" s="13" t="s">
        <v>57</v>
      </c>
      <c r="F22" s="13" t="s">
        <v>4</v>
      </c>
      <c r="G22" s="13" t="s">
        <v>5</v>
      </c>
      <c r="H22" s="13" t="s">
        <v>6</v>
      </c>
      <c r="I22" s="13" t="s">
        <v>7</v>
      </c>
      <c r="J22" s="14">
        <v>0</v>
      </c>
      <c r="K22" s="15" t="s">
        <v>80</v>
      </c>
      <c r="L22" s="15" t="s">
        <v>83</v>
      </c>
      <c r="M22" s="15" t="s">
        <v>110</v>
      </c>
      <c r="N22" s="14"/>
      <c r="O22" s="14">
        <v>1148.8</v>
      </c>
      <c r="P22" s="60">
        <v>594000</v>
      </c>
      <c r="Q22" s="66">
        <v>682387000</v>
      </c>
      <c r="R22" s="20"/>
    </row>
    <row r="27" spans="1:19" ht="13.5" thickBot="1" x14ac:dyDescent="0.3"/>
    <row r="28" spans="1:19" ht="15.75" x14ac:dyDescent="0.25">
      <c r="A28" s="109" t="s">
        <v>143</v>
      </c>
      <c r="B28" s="110"/>
      <c r="C28" s="110"/>
      <c r="D28" s="110"/>
      <c r="E28" s="110"/>
      <c r="F28" s="110"/>
      <c r="G28" s="110"/>
      <c r="H28" s="79"/>
    </row>
    <row r="29" spans="1:19" x14ac:dyDescent="0.25">
      <c r="A29" s="80"/>
      <c r="H29" s="81"/>
    </row>
    <row r="30" spans="1:19" x14ac:dyDescent="0.25">
      <c r="A30" s="82" t="s">
        <v>65</v>
      </c>
      <c r="B30" s="77" t="s">
        <v>0</v>
      </c>
      <c r="C30" s="77" t="s">
        <v>31</v>
      </c>
      <c r="D30" s="77" t="s">
        <v>54</v>
      </c>
      <c r="E30" s="78" t="s">
        <v>61</v>
      </c>
      <c r="F30" s="78" t="s">
        <v>62</v>
      </c>
      <c r="G30" s="78" t="s">
        <v>136</v>
      </c>
      <c r="H30" s="81"/>
    </row>
    <row r="31" spans="1:19" x14ac:dyDescent="0.25">
      <c r="A31" s="7">
        <v>1</v>
      </c>
      <c r="B31" s="8" t="s">
        <v>3</v>
      </c>
      <c r="C31" s="8" t="s">
        <v>32</v>
      </c>
      <c r="D31" s="8" t="s">
        <v>55</v>
      </c>
      <c r="E31" s="9">
        <v>595.09</v>
      </c>
      <c r="F31" s="88">
        <v>2115000</v>
      </c>
      <c r="G31" s="86">
        <v>1258615000</v>
      </c>
      <c r="H31" s="81"/>
    </row>
    <row r="32" spans="1:19" x14ac:dyDescent="0.25">
      <c r="A32" s="7">
        <v>2</v>
      </c>
      <c r="B32" s="8" t="s">
        <v>8</v>
      </c>
      <c r="C32" s="8" t="s">
        <v>33</v>
      </c>
      <c r="D32" s="8" t="s">
        <v>55</v>
      </c>
      <c r="E32" s="9">
        <v>983.5</v>
      </c>
      <c r="F32" s="88">
        <v>594000</v>
      </c>
      <c r="G32" s="86">
        <v>584199000</v>
      </c>
      <c r="H32" s="81"/>
    </row>
    <row r="33" spans="1:8" x14ac:dyDescent="0.25">
      <c r="A33" s="7">
        <v>3</v>
      </c>
      <c r="B33" s="8" t="s">
        <v>9</v>
      </c>
      <c r="C33" s="8" t="s">
        <v>34</v>
      </c>
      <c r="D33" s="8" t="s">
        <v>55</v>
      </c>
      <c r="E33" s="9">
        <v>1659.4</v>
      </c>
      <c r="F33" s="88">
        <v>594000</v>
      </c>
      <c r="G33" s="86">
        <v>985684000</v>
      </c>
      <c r="H33" s="81"/>
    </row>
    <row r="34" spans="1:8" x14ac:dyDescent="0.25">
      <c r="A34" s="7">
        <v>4</v>
      </c>
      <c r="B34" s="8" t="s">
        <v>10</v>
      </c>
      <c r="C34" s="8" t="s">
        <v>35</v>
      </c>
      <c r="D34" s="8" t="s">
        <v>55</v>
      </c>
      <c r="E34" s="9">
        <v>232.01</v>
      </c>
      <c r="F34" s="88">
        <v>576000</v>
      </c>
      <c r="G34" s="86">
        <v>133638000</v>
      </c>
      <c r="H34" s="81"/>
    </row>
    <row r="35" spans="1:8" x14ac:dyDescent="0.25">
      <c r="A35" s="7">
        <v>5</v>
      </c>
      <c r="B35" s="8" t="s">
        <v>11</v>
      </c>
      <c r="C35" s="8" t="s">
        <v>36</v>
      </c>
      <c r="D35" s="8" t="s">
        <v>56</v>
      </c>
      <c r="E35" s="9">
        <v>2138.98</v>
      </c>
      <c r="F35" s="88">
        <v>621000</v>
      </c>
      <c r="G35" s="86">
        <v>1328307000</v>
      </c>
      <c r="H35" s="81"/>
    </row>
    <row r="36" spans="1:8" x14ac:dyDescent="0.25">
      <c r="A36" s="7">
        <v>6</v>
      </c>
      <c r="B36" s="8" t="s">
        <v>12</v>
      </c>
      <c r="C36" s="8" t="s">
        <v>37</v>
      </c>
      <c r="D36" s="8" t="s">
        <v>56</v>
      </c>
      <c r="E36" s="9">
        <v>1570</v>
      </c>
      <c r="F36" s="88">
        <v>621000</v>
      </c>
      <c r="G36" s="86">
        <v>974970000</v>
      </c>
      <c r="H36" s="81"/>
    </row>
    <row r="37" spans="1:8" x14ac:dyDescent="0.25">
      <c r="A37" s="7">
        <v>7</v>
      </c>
      <c r="B37" s="8" t="s">
        <v>13</v>
      </c>
      <c r="C37" s="8" t="s">
        <v>38</v>
      </c>
      <c r="D37" s="8" t="s">
        <v>56</v>
      </c>
      <c r="E37" s="9">
        <v>1226.43</v>
      </c>
      <c r="F37" s="88">
        <v>621000</v>
      </c>
      <c r="G37" s="86">
        <v>761613000</v>
      </c>
      <c r="H37" s="81"/>
    </row>
    <row r="38" spans="1:8" x14ac:dyDescent="0.25">
      <c r="A38" s="7">
        <v>8</v>
      </c>
      <c r="B38" s="8" t="s">
        <v>14</v>
      </c>
      <c r="C38" s="8" t="s">
        <v>39</v>
      </c>
      <c r="D38" s="8" t="s">
        <v>56</v>
      </c>
      <c r="E38" s="9">
        <v>2120.92</v>
      </c>
      <c r="F38" s="88">
        <v>621000</v>
      </c>
      <c r="G38" s="86">
        <v>1317091000</v>
      </c>
      <c r="H38" s="81"/>
    </row>
    <row r="39" spans="1:8" x14ac:dyDescent="0.25">
      <c r="A39" s="7">
        <v>9</v>
      </c>
      <c r="B39" s="8" t="s">
        <v>15</v>
      </c>
      <c r="C39" s="8" t="s">
        <v>40</v>
      </c>
      <c r="D39" s="8" t="s">
        <v>56</v>
      </c>
      <c r="E39" s="9">
        <v>3289.05</v>
      </c>
      <c r="F39" s="88">
        <v>621000</v>
      </c>
      <c r="G39" s="86">
        <v>2042500000</v>
      </c>
      <c r="H39" s="81"/>
    </row>
    <row r="40" spans="1:8" x14ac:dyDescent="0.25">
      <c r="A40" s="7">
        <v>10</v>
      </c>
      <c r="B40" s="8" t="s">
        <v>16</v>
      </c>
      <c r="C40" s="75" t="s">
        <v>41</v>
      </c>
      <c r="D40" s="8" t="s">
        <v>55</v>
      </c>
      <c r="E40" s="9">
        <v>892.6</v>
      </c>
      <c r="F40" s="88">
        <v>594000</v>
      </c>
      <c r="G40" s="86">
        <v>530204000</v>
      </c>
      <c r="H40" s="81"/>
    </row>
    <row r="41" spans="1:8" x14ac:dyDescent="0.25">
      <c r="A41" s="7">
        <v>11</v>
      </c>
      <c r="B41" s="8" t="s">
        <v>17</v>
      </c>
      <c r="C41" s="8" t="s">
        <v>42</v>
      </c>
      <c r="D41" s="8" t="s">
        <v>56</v>
      </c>
      <c r="E41" s="9">
        <v>2044</v>
      </c>
      <c r="F41" s="88">
        <v>576000</v>
      </c>
      <c r="G41" s="86">
        <v>1177344000</v>
      </c>
      <c r="H41" s="81"/>
    </row>
    <row r="42" spans="1:8" x14ac:dyDescent="0.25">
      <c r="A42" s="7">
        <v>12</v>
      </c>
      <c r="B42" s="8" t="s">
        <v>18</v>
      </c>
      <c r="C42" s="8" t="s">
        <v>43</v>
      </c>
      <c r="D42" s="8" t="s">
        <v>55</v>
      </c>
      <c r="E42" s="9">
        <v>321.2</v>
      </c>
      <c r="F42" s="88">
        <v>1980000</v>
      </c>
      <c r="G42" s="86">
        <v>635976000</v>
      </c>
      <c r="H42" s="81"/>
    </row>
    <row r="43" spans="1:8" x14ac:dyDescent="0.25">
      <c r="A43" s="7">
        <v>13</v>
      </c>
      <c r="B43" s="8" t="s">
        <v>19</v>
      </c>
      <c r="C43" s="8" t="s">
        <v>44</v>
      </c>
      <c r="D43" s="8" t="s">
        <v>57</v>
      </c>
      <c r="E43" s="9">
        <v>1133.3</v>
      </c>
      <c r="F43" s="88">
        <v>594000</v>
      </c>
      <c r="G43" s="86">
        <v>673180000</v>
      </c>
      <c r="H43" s="81"/>
    </row>
    <row r="44" spans="1:8" x14ac:dyDescent="0.25">
      <c r="A44" s="7">
        <v>14</v>
      </c>
      <c r="B44" s="70" t="s">
        <v>20</v>
      </c>
      <c r="C44" s="8" t="s">
        <v>45</v>
      </c>
      <c r="D44" s="8" t="s">
        <v>57</v>
      </c>
      <c r="E44" s="70">
        <v>303.02</v>
      </c>
      <c r="F44" s="88">
        <v>594000</v>
      </c>
      <c r="G44" s="87">
        <f>E44*F44</f>
        <v>179993880</v>
      </c>
      <c r="H44" s="81"/>
    </row>
    <row r="45" spans="1:8" x14ac:dyDescent="0.25">
      <c r="A45" s="7">
        <v>15</v>
      </c>
      <c r="B45" s="70" t="s">
        <v>22</v>
      </c>
      <c r="C45" s="8" t="s">
        <v>46</v>
      </c>
      <c r="D45" s="8" t="s">
        <v>55</v>
      </c>
      <c r="E45" s="70">
        <v>818.07</v>
      </c>
      <c r="F45" s="89">
        <v>594000</v>
      </c>
      <c r="G45" s="87">
        <f>E45*F45</f>
        <v>485933580</v>
      </c>
      <c r="H45" s="81"/>
    </row>
    <row r="46" spans="1:8" x14ac:dyDescent="0.25">
      <c r="A46" s="7">
        <v>16</v>
      </c>
      <c r="B46" s="8" t="s">
        <v>23</v>
      </c>
      <c r="C46" s="8" t="s">
        <v>47</v>
      </c>
      <c r="D46" s="8" t="s">
        <v>55</v>
      </c>
      <c r="E46" s="9">
        <v>262.48</v>
      </c>
      <c r="F46" s="88">
        <v>1980000</v>
      </c>
      <c r="G46" s="86">
        <v>519710000</v>
      </c>
      <c r="H46" s="81"/>
    </row>
    <row r="47" spans="1:8" x14ac:dyDescent="0.25">
      <c r="A47" s="7">
        <v>17</v>
      </c>
      <c r="B47" s="70" t="s">
        <v>25</v>
      </c>
      <c r="C47" s="8" t="s">
        <v>48</v>
      </c>
      <c r="D47" s="8" t="s">
        <v>55</v>
      </c>
      <c r="E47" s="70">
        <v>2083.08</v>
      </c>
      <c r="F47" s="89">
        <v>594000</v>
      </c>
      <c r="G47" s="87">
        <f>E47*F47</f>
        <v>1237349520</v>
      </c>
      <c r="H47" s="81"/>
    </row>
    <row r="48" spans="1:8" x14ac:dyDescent="0.25">
      <c r="A48" s="7">
        <v>18</v>
      </c>
      <c r="B48" s="8" t="s">
        <v>26</v>
      </c>
      <c r="C48" s="8" t="s">
        <v>49</v>
      </c>
      <c r="D48" s="8" t="s">
        <v>55</v>
      </c>
      <c r="E48" s="9">
        <v>996</v>
      </c>
      <c r="F48" s="88">
        <v>576000</v>
      </c>
      <c r="G48" s="86">
        <v>573696000</v>
      </c>
      <c r="H48" s="81"/>
    </row>
    <row r="49" spans="1:8" x14ac:dyDescent="0.25">
      <c r="A49" s="7">
        <v>19</v>
      </c>
      <c r="B49" s="70" t="s">
        <v>27</v>
      </c>
      <c r="C49" s="8" t="s">
        <v>50</v>
      </c>
      <c r="D49" s="8" t="s">
        <v>55</v>
      </c>
      <c r="E49" s="70">
        <v>1748.11</v>
      </c>
      <c r="F49" s="89">
        <v>594000</v>
      </c>
      <c r="G49" s="87">
        <f>+E49*F49</f>
        <v>1038377340</v>
      </c>
      <c r="H49" s="81"/>
    </row>
    <row r="50" spans="1:8" x14ac:dyDescent="0.25">
      <c r="A50" s="7">
        <v>20</v>
      </c>
      <c r="B50" s="70" t="s">
        <v>28</v>
      </c>
      <c r="C50" s="8" t="s">
        <v>51</v>
      </c>
      <c r="D50" s="8" t="s">
        <v>57</v>
      </c>
      <c r="E50" s="70">
        <v>1173.3900000000001</v>
      </c>
      <c r="F50" s="88">
        <v>594000</v>
      </c>
      <c r="G50" s="87">
        <f>+E50*F50</f>
        <v>696993660</v>
      </c>
      <c r="H50" s="81"/>
    </row>
    <row r="51" spans="1:8" x14ac:dyDescent="0.25">
      <c r="A51" s="7">
        <v>21</v>
      </c>
      <c r="B51" s="8" t="s">
        <v>29</v>
      </c>
      <c r="C51" s="8" t="s">
        <v>52</v>
      </c>
      <c r="D51" s="8" t="s">
        <v>57</v>
      </c>
      <c r="E51" s="9">
        <v>1148.8</v>
      </c>
      <c r="F51" s="88">
        <v>594000</v>
      </c>
      <c r="G51" s="86">
        <v>682387000</v>
      </c>
      <c r="H51" s="81"/>
    </row>
    <row r="52" spans="1:8" x14ac:dyDescent="0.25">
      <c r="A52" s="111" t="s">
        <v>144</v>
      </c>
      <c r="B52" s="112"/>
      <c r="C52" s="112"/>
      <c r="D52" s="112"/>
      <c r="E52" s="112"/>
      <c r="F52" s="112"/>
      <c r="G52" s="112"/>
      <c r="H52" s="81"/>
    </row>
    <row r="53" spans="1:8" ht="13.5" thickBot="1" x14ac:dyDescent="0.3">
      <c r="A53" s="83"/>
      <c r="B53" s="84"/>
      <c r="C53" s="84"/>
      <c r="D53" s="84"/>
      <c r="E53" s="84"/>
      <c r="F53" s="84"/>
      <c r="G53" s="84"/>
      <c r="H53" s="85"/>
    </row>
    <row r="56" spans="1:8" ht="13.5" thickBot="1" x14ac:dyDescent="0.3"/>
    <row r="57" spans="1:8" ht="15.75" x14ac:dyDescent="0.25">
      <c r="A57" s="109" t="s">
        <v>145</v>
      </c>
      <c r="B57" s="110"/>
      <c r="C57" s="110"/>
      <c r="D57" s="110"/>
      <c r="E57" s="110"/>
      <c r="F57" s="110"/>
      <c r="G57" s="110"/>
      <c r="H57" s="79"/>
    </row>
    <row r="58" spans="1:8" x14ac:dyDescent="0.25">
      <c r="A58" s="80"/>
      <c r="H58" s="81"/>
    </row>
    <row r="59" spans="1:8" x14ac:dyDescent="0.25">
      <c r="A59" s="82" t="s">
        <v>65</v>
      </c>
      <c r="B59" s="77" t="s">
        <v>0</v>
      </c>
      <c r="C59" s="77" t="s">
        <v>31</v>
      </c>
      <c r="D59" s="77" t="s">
        <v>54</v>
      </c>
      <c r="E59" s="78" t="s">
        <v>61</v>
      </c>
      <c r="F59" s="91" t="s">
        <v>62</v>
      </c>
      <c r="G59" s="78" t="s">
        <v>64</v>
      </c>
      <c r="H59" s="81"/>
    </row>
    <row r="60" spans="1:8" x14ac:dyDescent="0.25">
      <c r="A60" s="7">
        <v>1</v>
      </c>
      <c r="B60" s="8" t="s">
        <v>3</v>
      </c>
      <c r="C60" s="8" t="s">
        <v>32</v>
      </c>
      <c r="D60" s="8" t="s">
        <v>55</v>
      </c>
      <c r="E60" s="9">
        <v>595.09</v>
      </c>
      <c r="F60" s="92">
        <v>1598000</v>
      </c>
      <c r="G60" s="86">
        <f>+E60*F60</f>
        <v>950953820</v>
      </c>
      <c r="H60" s="81"/>
    </row>
    <row r="61" spans="1:8" x14ac:dyDescent="0.25">
      <c r="A61" s="7">
        <v>2</v>
      </c>
      <c r="B61" s="8" t="s">
        <v>8</v>
      </c>
      <c r="C61" s="8" t="s">
        <v>33</v>
      </c>
      <c r="D61" s="8" t="s">
        <v>55</v>
      </c>
      <c r="E61" s="9">
        <v>983.5</v>
      </c>
      <c r="F61" s="92">
        <v>1848000</v>
      </c>
      <c r="G61" s="86">
        <f t="shared" ref="G61:G72" si="0">+E61*F61</f>
        <v>1817508000</v>
      </c>
      <c r="H61" s="81"/>
    </row>
    <row r="62" spans="1:8" x14ac:dyDescent="0.25">
      <c r="A62" s="7">
        <v>3</v>
      </c>
      <c r="B62" s="8" t="s">
        <v>9</v>
      </c>
      <c r="C62" s="8" t="s">
        <v>34</v>
      </c>
      <c r="D62" s="8" t="s">
        <v>55</v>
      </c>
      <c r="E62" s="9">
        <v>1659.4</v>
      </c>
      <c r="F62" s="92">
        <v>1496000</v>
      </c>
      <c r="G62" s="86">
        <f t="shared" si="0"/>
        <v>2482462400</v>
      </c>
      <c r="H62" s="81"/>
    </row>
    <row r="63" spans="1:8" x14ac:dyDescent="0.25">
      <c r="A63" s="7">
        <v>4</v>
      </c>
      <c r="B63" s="8" t="s">
        <v>10</v>
      </c>
      <c r="C63" s="8" t="s">
        <v>35</v>
      </c>
      <c r="D63" s="8" t="s">
        <v>55</v>
      </c>
      <c r="E63" s="9">
        <v>232.01</v>
      </c>
      <c r="F63" s="92">
        <v>1455200</v>
      </c>
      <c r="G63" s="86">
        <f t="shared" si="0"/>
        <v>337620952</v>
      </c>
      <c r="H63" s="81"/>
    </row>
    <row r="64" spans="1:8" x14ac:dyDescent="0.25">
      <c r="A64" s="7">
        <v>5</v>
      </c>
      <c r="B64" s="8" t="s">
        <v>11</v>
      </c>
      <c r="C64" s="8" t="s">
        <v>36</v>
      </c>
      <c r="D64" s="8" t="s">
        <v>56</v>
      </c>
      <c r="E64" s="9">
        <v>2138.98</v>
      </c>
      <c r="F64" s="92">
        <v>1564000</v>
      </c>
      <c r="G64" s="86">
        <f t="shared" si="0"/>
        <v>3345364720</v>
      </c>
      <c r="H64" s="81"/>
    </row>
    <row r="65" spans="1:8" x14ac:dyDescent="0.25">
      <c r="A65" s="7">
        <v>6</v>
      </c>
      <c r="B65" s="8" t="s">
        <v>12</v>
      </c>
      <c r="C65" s="8" t="s">
        <v>37</v>
      </c>
      <c r="D65" s="8" t="s">
        <v>56</v>
      </c>
      <c r="E65" s="9">
        <v>1570</v>
      </c>
      <c r="F65" s="92">
        <v>1564000</v>
      </c>
      <c r="G65" s="86">
        <f t="shared" si="0"/>
        <v>2455480000</v>
      </c>
      <c r="H65" s="81"/>
    </row>
    <row r="66" spans="1:8" x14ac:dyDescent="0.25">
      <c r="A66" s="7">
        <v>7</v>
      </c>
      <c r="B66" s="8" t="s">
        <v>13</v>
      </c>
      <c r="C66" s="8" t="s">
        <v>38</v>
      </c>
      <c r="D66" s="8" t="s">
        <v>56</v>
      </c>
      <c r="E66" s="9">
        <v>1226.43</v>
      </c>
      <c r="F66" s="92">
        <v>1564000</v>
      </c>
      <c r="G66" s="86">
        <f t="shared" si="0"/>
        <v>1918136520</v>
      </c>
      <c r="H66" s="81"/>
    </row>
    <row r="67" spans="1:8" x14ac:dyDescent="0.25">
      <c r="A67" s="7">
        <v>8</v>
      </c>
      <c r="B67" s="8" t="s">
        <v>14</v>
      </c>
      <c r="C67" s="8" t="s">
        <v>39</v>
      </c>
      <c r="D67" s="8" t="s">
        <v>56</v>
      </c>
      <c r="E67" s="9">
        <v>2120.92</v>
      </c>
      <c r="F67" s="92">
        <v>752760</v>
      </c>
      <c r="G67" s="86">
        <f t="shared" si="0"/>
        <v>1596543739.2</v>
      </c>
      <c r="H67" s="81"/>
    </row>
    <row r="68" spans="1:8" x14ac:dyDescent="0.25">
      <c r="A68" s="7">
        <v>9</v>
      </c>
      <c r="B68" s="8" t="s">
        <v>15</v>
      </c>
      <c r="C68" s="8" t="s">
        <v>40</v>
      </c>
      <c r="D68" s="8" t="s">
        <v>56</v>
      </c>
      <c r="E68" s="9">
        <v>3289.05</v>
      </c>
      <c r="F68" s="92">
        <v>1079160</v>
      </c>
      <c r="G68" s="86">
        <f t="shared" si="0"/>
        <v>3549411198</v>
      </c>
      <c r="H68" s="81"/>
    </row>
    <row r="69" spans="1:8" x14ac:dyDescent="0.25">
      <c r="A69" s="7">
        <v>10</v>
      </c>
      <c r="B69" s="8" t="s">
        <v>16</v>
      </c>
      <c r="C69" s="75" t="s">
        <v>41</v>
      </c>
      <c r="D69" s="8" t="s">
        <v>55</v>
      </c>
      <c r="E69" s="9">
        <v>892.6</v>
      </c>
      <c r="F69" s="92">
        <v>1081200</v>
      </c>
      <c r="G69" s="86">
        <f t="shared" si="0"/>
        <v>965079120</v>
      </c>
      <c r="H69" s="81"/>
    </row>
    <row r="70" spans="1:8" x14ac:dyDescent="0.25">
      <c r="A70" s="7">
        <v>11</v>
      </c>
      <c r="B70" s="8" t="s">
        <v>17</v>
      </c>
      <c r="C70" s="8" t="s">
        <v>42</v>
      </c>
      <c r="D70" s="8" t="s">
        <v>56</v>
      </c>
      <c r="E70" s="9">
        <v>2044</v>
      </c>
      <c r="F70" s="92">
        <v>1462000</v>
      </c>
      <c r="G70" s="86">
        <f t="shared" si="0"/>
        <v>2988328000</v>
      </c>
      <c r="H70" s="81"/>
    </row>
    <row r="71" spans="1:8" x14ac:dyDescent="0.25">
      <c r="A71" s="7">
        <v>12</v>
      </c>
      <c r="B71" s="8" t="s">
        <v>18</v>
      </c>
      <c r="C71" s="8" t="s">
        <v>43</v>
      </c>
      <c r="D71" s="8" t="s">
        <v>55</v>
      </c>
      <c r="E71" s="9">
        <v>321.2</v>
      </c>
      <c r="F71" s="92">
        <v>1848000</v>
      </c>
      <c r="G71" s="86">
        <f t="shared" si="0"/>
        <v>593577600</v>
      </c>
      <c r="H71" s="81"/>
    </row>
    <row r="72" spans="1:8" x14ac:dyDescent="0.25">
      <c r="A72" s="7">
        <v>13</v>
      </c>
      <c r="B72" s="8" t="s">
        <v>19</v>
      </c>
      <c r="C72" s="8" t="s">
        <v>44</v>
      </c>
      <c r="D72" s="8" t="s">
        <v>57</v>
      </c>
      <c r="E72" s="9">
        <v>1133.3</v>
      </c>
      <c r="F72" s="92">
        <v>1439560</v>
      </c>
      <c r="G72" s="86">
        <f t="shared" si="0"/>
        <v>1631453348</v>
      </c>
      <c r="H72" s="81"/>
    </row>
    <row r="73" spans="1:8" x14ac:dyDescent="0.25">
      <c r="A73" s="7">
        <v>14</v>
      </c>
      <c r="B73" s="70" t="s">
        <v>20</v>
      </c>
      <c r="C73" s="8" t="s">
        <v>45</v>
      </c>
      <c r="D73" s="8" t="s">
        <v>57</v>
      </c>
      <c r="E73" s="70">
        <v>303.02</v>
      </c>
      <c r="F73" s="92">
        <v>1465644.8</v>
      </c>
      <c r="G73" s="87">
        <f>+E73*F73</f>
        <v>444119687.296</v>
      </c>
      <c r="H73" s="81"/>
    </row>
    <row r="74" spans="1:8" x14ac:dyDescent="0.25">
      <c r="A74" s="7">
        <v>15</v>
      </c>
      <c r="B74" s="70" t="s">
        <v>22</v>
      </c>
      <c r="C74" s="8" t="s">
        <v>46</v>
      </c>
      <c r="D74" s="8" t="s">
        <v>55</v>
      </c>
      <c r="E74" s="70">
        <v>818.07</v>
      </c>
      <c r="F74" s="92">
        <v>1496000</v>
      </c>
      <c r="G74" s="87">
        <f>+E74*F74</f>
        <v>1223832720</v>
      </c>
      <c r="H74" s="81"/>
    </row>
    <row r="75" spans="1:8" x14ac:dyDescent="0.25">
      <c r="A75" s="7">
        <v>16</v>
      </c>
      <c r="B75" s="8" t="s">
        <v>23</v>
      </c>
      <c r="C75" s="8" t="s">
        <v>47</v>
      </c>
      <c r="D75" s="8" t="s">
        <v>55</v>
      </c>
      <c r="E75" s="9">
        <v>262.48</v>
      </c>
      <c r="F75" s="92">
        <v>1496000</v>
      </c>
      <c r="G75" s="86">
        <f t="shared" ref="G75" si="1">+E75*F75</f>
        <v>392670080</v>
      </c>
      <c r="H75" s="81"/>
    </row>
    <row r="76" spans="1:8" x14ac:dyDescent="0.25">
      <c r="A76" s="7">
        <v>17</v>
      </c>
      <c r="B76" s="70" t="s">
        <v>25</v>
      </c>
      <c r="C76" s="8" t="s">
        <v>48</v>
      </c>
      <c r="D76" s="8" t="s">
        <v>55</v>
      </c>
      <c r="E76" s="70">
        <v>2083.08</v>
      </c>
      <c r="F76" s="92">
        <v>348160</v>
      </c>
      <c r="G76" s="87">
        <f>+E76*F76</f>
        <v>725245132.79999995</v>
      </c>
      <c r="H76" s="81"/>
    </row>
    <row r="77" spans="1:8" x14ac:dyDescent="0.25">
      <c r="A77" s="7">
        <v>18</v>
      </c>
      <c r="B77" s="8" t="s">
        <v>26</v>
      </c>
      <c r="C77" s="8" t="s">
        <v>49</v>
      </c>
      <c r="D77" s="8" t="s">
        <v>55</v>
      </c>
      <c r="E77" s="9">
        <v>996</v>
      </c>
      <c r="F77" s="92">
        <v>1222640</v>
      </c>
      <c r="G77" s="86">
        <f t="shared" ref="G77:G79" si="2">+E77*F77</f>
        <v>1217749440</v>
      </c>
      <c r="H77" s="81"/>
    </row>
    <row r="78" spans="1:8" x14ac:dyDescent="0.25">
      <c r="A78" s="7">
        <v>19</v>
      </c>
      <c r="B78" s="70" t="s">
        <v>27</v>
      </c>
      <c r="C78" s="8" t="s">
        <v>50</v>
      </c>
      <c r="D78" s="8" t="s">
        <v>55</v>
      </c>
      <c r="E78" s="70">
        <v>1748.11</v>
      </c>
      <c r="F78" s="92">
        <v>1455200</v>
      </c>
      <c r="G78" s="87">
        <f t="shared" si="2"/>
        <v>2543849672</v>
      </c>
      <c r="H78" s="81"/>
    </row>
    <row r="79" spans="1:8" x14ac:dyDescent="0.25">
      <c r="A79" s="7">
        <v>20</v>
      </c>
      <c r="B79" s="70" t="s">
        <v>28</v>
      </c>
      <c r="C79" s="8" t="s">
        <v>51</v>
      </c>
      <c r="D79" s="8" t="s">
        <v>57</v>
      </c>
      <c r="E79" s="70">
        <v>1173.3900000000001</v>
      </c>
      <c r="F79" s="92">
        <v>986000</v>
      </c>
      <c r="G79" s="87">
        <f t="shared" si="2"/>
        <v>1156962540</v>
      </c>
      <c r="H79" s="81"/>
    </row>
    <row r="80" spans="1:8" x14ac:dyDescent="0.25">
      <c r="A80" s="7">
        <v>21</v>
      </c>
      <c r="B80" s="8" t="s">
        <v>29</v>
      </c>
      <c r="C80" s="8" t="s">
        <v>52</v>
      </c>
      <c r="D80" s="8" t="s">
        <v>57</v>
      </c>
      <c r="E80" s="9">
        <v>1148.8</v>
      </c>
      <c r="F80" s="92">
        <v>1496000</v>
      </c>
      <c r="G80" s="86">
        <f t="shared" ref="G80" si="3">+E80*F80</f>
        <v>1718604800</v>
      </c>
      <c r="H80" s="81"/>
    </row>
    <row r="81" spans="1:8" x14ac:dyDescent="0.25">
      <c r="A81" s="111" t="s">
        <v>144</v>
      </c>
      <c r="B81" s="112"/>
      <c r="C81" s="112"/>
      <c r="D81" s="112"/>
      <c r="E81" s="112"/>
      <c r="F81" s="112"/>
      <c r="G81" s="112"/>
      <c r="H81" s="81"/>
    </row>
    <row r="82" spans="1:8" ht="13.5" thickBot="1" x14ac:dyDescent="0.3">
      <c r="A82" s="83"/>
      <c r="B82" s="84"/>
      <c r="C82" s="84"/>
      <c r="D82" s="84"/>
      <c r="E82" s="84"/>
      <c r="F82" s="84"/>
      <c r="G82" s="84"/>
      <c r="H82" s="85"/>
    </row>
  </sheetData>
  <mergeCells count="4">
    <mergeCell ref="A28:G28"/>
    <mergeCell ref="A52:G52"/>
    <mergeCell ref="A57:G57"/>
    <mergeCell ref="A81:G8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5"/>
  <sheetViews>
    <sheetView workbookViewId="0">
      <selection activeCell="E6" sqref="E6"/>
    </sheetView>
  </sheetViews>
  <sheetFormatPr baseColWidth="10" defaultRowHeight="12.75" x14ac:dyDescent="0.25"/>
  <cols>
    <col min="1" max="1" width="11.42578125" style="11"/>
    <col min="2" max="2" width="12.42578125" style="11" customWidth="1"/>
    <col min="3" max="3" width="11.42578125" style="11"/>
    <col min="4" max="4" width="20" style="11" bestFit="1" customWidth="1"/>
    <col min="5" max="5" width="20" style="11" customWidth="1"/>
    <col min="6" max="6" width="12.7109375" style="11" bestFit="1" customWidth="1"/>
    <col min="7" max="7" width="11.42578125" style="11"/>
    <col min="8" max="9" width="11.42578125" style="16"/>
    <col min="10" max="10" width="20.42578125" style="16" customWidth="1"/>
    <col min="11" max="11" width="0" style="11" hidden="1" customWidth="1"/>
    <col min="12" max="12" width="14.28515625" style="11" bestFit="1" customWidth="1"/>
    <col min="13" max="13" width="11.7109375" style="11" bestFit="1" customWidth="1"/>
    <col min="14" max="14" width="24.7109375" style="11" bestFit="1" customWidth="1"/>
    <col min="15" max="15" width="14.28515625" style="11" bestFit="1" customWidth="1"/>
    <col min="16" max="16384" width="11.42578125" style="11"/>
  </cols>
  <sheetData>
    <row r="1" spans="1:15" ht="13.5" thickBot="1" x14ac:dyDescent="0.3">
      <c r="A1" s="119" t="s">
        <v>132</v>
      </c>
      <c r="B1" s="120"/>
      <c r="C1" s="121" t="s">
        <v>133</v>
      </c>
      <c r="D1" s="121"/>
      <c r="E1" s="121"/>
      <c r="F1" s="121"/>
      <c r="G1" s="121"/>
      <c r="H1" s="121"/>
      <c r="I1" s="121"/>
      <c r="J1" s="121"/>
      <c r="K1" s="121"/>
      <c r="L1" s="121"/>
      <c r="M1" s="121"/>
      <c r="N1" s="121"/>
      <c r="O1" s="122"/>
    </row>
    <row r="2" spans="1:15" s="6" customFormat="1" ht="25.5" x14ac:dyDescent="0.25">
      <c r="A2" s="48" t="s">
        <v>65</v>
      </c>
      <c r="B2" s="49" t="s">
        <v>0</v>
      </c>
      <c r="C2" s="50" t="s">
        <v>53</v>
      </c>
      <c r="D2" s="51" t="s">
        <v>54</v>
      </c>
      <c r="E2" s="56" t="s">
        <v>134</v>
      </c>
      <c r="F2" s="51" t="s">
        <v>112</v>
      </c>
      <c r="G2" s="52" t="s">
        <v>2</v>
      </c>
      <c r="H2" s="53" t="s">
        <v>30</v>
      </c>
      <c r="I2" s="53" t="s">
        <v>59</v>
      </c>
      <c r="J2" s="53" t="s">
        <v>74</v>
      </c>
      <c r="K2" s="54" t="s">
        <v>60</v>
      </c>
      <c r="L2" s="54" t="s">
        <v>61</v>
      </c>
      <c r="M2" s="54" t="s">
        <v>62</v>
      </c>
      <c r="N2" s="55" t="s">
        <v>136</v>
      </c>
      <c r="O2" s="49" t="s">
        <v>111</v>
      </c>
    </row>
    <row r="3" spans="1:15" x14ac:dyDescent="0.25">
      <c r="A3" s="7">
        <v>1</v>
      </c>
      <c r="B3" s="19" t="s">
        <v>3</v>
      </c>
      <c r="C3" s="41" t="s">
        <v>55</v>
      </c>
      <c r="D3" s="8" t="s">
        <v>55</v>
      </c>
      <c r="E3" s="8" t="s">
        <v>113</v>
      </c>
      <c r="F3" s="8" t="s">
        <v>114</v>
      </c>
      <c r="G3" s="9">
        <v>3</v>
      </c>
      <c r="H3" s="10" t="s">
        <v>58</v>
      </c>
      <c r="I3" s="10" t="s">
        <v>63</v>
      </c>
      <c r="J3" s="10" t="s">
        <v>129</v>
      </c>
      <c r="K3" s="9"/>
      <c r="L3" s="9">
        <v>22.84</v>
      </c>
      <c r="M3" s="57">
        <v>1598000</v>
      </c>
      <c r="N3" s="63">
        <v>117682000</v>
      </c>
      <c r="O3" s="19"/>
    </row>
    <row r="4" spans="1:15" x14ac:dyDescent="0.25">
      <c r="A4" s="7">
        <v>2</v>
      </c>
      <c r="B4" s="19" t="s">
        <v>8</v>
      </c>
      <c r="C4" s="41" t="s">
        <v>55</v>
      </c>
      <c r="D4" s="8" t="s">
        <v>55</v>
      </c>
      <c r="E4" s="8" t="s">
        <v>113</v>
      </c>
      <c r="F4" s="8" t="s">
        <v>114</v>
      </c>
      <c r="G4" s="9">
        <v>4</v>
      </c>
      <c r="H4" s="10" t="s">
        <v>58</v>
      </c>
      <c r="I4" s="10" t="s">
        <v>77</v>
      </c>
      <c r="J4" s="10" t="s">
        <v>126</v>
      </c>
      <c r="K4" s="9"/>
      <c r="L4" s="9">
        <v>34.83</v>
      </c>
      <c r="M4" s="57">
        <v>1848000</v>
      </c>
      <c r="N4" s="63">
        <v>131297000</v>
      </c>
      <c r="O4" s="19"/>
    </row>
    <row r="5" spans="1:15" x14ac:dyDescent="0.25">
      <c r="A5" s="7">
        <v>3</v>
      </c>
      <c r="B5" s="19" t="s">
        <v>9</v>
      </c>
      <c r="C5" s="41" t="s">
        <v>55</v>
      </c>
      <c r="D5" s="8" t="s">
        <v>55</v>
      </c>
      <c r="E5" s="8" t="s">
        <v>113</v>
      </c>
      <c r="F5" s="8" t="s">
        <v>114</v>
      </c>
      <c r="G5" s="9">
        <v>3</v>
      </c>
      <c r="H5" s="10" t="s">
        <v>58</v>
      </c>
      <c r="I5" s="10" t="s">
        <v>75</v>
      </c>
      <c r="J5" s="10" t="s">
        <v>131</v>
      </c>
      <c r="K5" s="9"/>
      <c r="L5" s="9">
        <v>23.64</v>
      </c>
      <c r="M5" s="57">
        <v>1496000</v>
      </c>
      <c r="N5" s="63">
        <v>104714000</v>
      </c>
      <c r="O5" s="19"/>
    </row>
    <row r="6" spans="1:15" x14ac:dyDescent="0.25">
      <c r="A6" s="7">
        <v>4</v>
      </c>
      <c r="B6" s="19" t="s">
        <v>10</v>
      </c>
      <c r="C6" s="41" t="s">
        <v>55</v>
      </c>
      <c r="D6" s="8" t="s">
        <v>55</v>
      </c>
      <c r="E6" s="8" t="s">
        <v>115</v>
      </c>
      <c r="F6" s="8" t="s">
        <v>114</v>
      </c>
      <c r="G6" s="9">
        <v>3</v>
      </c>
      <c r="H6" s="10" t="s">
        <v>58</v>
      </c>
      <c r="I6" s="10" t="s">
        <v>76</v>
      </c>
      <c r="J6" s="10" t="s">
        <v>130</v>
      </c>
      <c r="K6" s="9"/>
      <c r="L6" s="9">
        <v>149.6</v>
      </c>
      <c r="M6" s="57">
        <v>1455200</v>
      </c>
      <c r="N6" s="63">
        <v>307570000</v>
      </c>
      <c r="O6" s="19"/>
    </row>
    <row r="7" spans="1:15" x14ac:dyDescent="0.25">
      <c r="A7" s="7">
        <v>5</v>
      </c>
      <c r="B7" s="19" t="s">
        <v>11</v>
      </c>
      <c r="C7" s="41" t="s">
        <v>55</v>
      </c>
      <c r="D7" s="8" t="s">
        <v>56</v>
      </c>
      <c r="E7" s="8" t="s">
        <v>113</v>
      </c>
      <c r="F7" s="8" t="s">
        <v>114</v>
      </c>
      <c r="G7" s="9">
        <v>3</v>
      </c>
      <c r="H7" s="10" t="s">
        <v>68</v>
      </c>
      <c r="I7" s="10" t="s">
        <v>73</v>
      </c>
      <c r="J7" s="10" t="s">
        <v>88</v>
      </c>
      <c r="K7" s="9"/>
      <c r="L7" s="9">
        <v>82.19</v>
      </c>
      <c r="M7" s="57">
        <v>1564000</v>
      </c>
      <c r="N7" s="63">
        <v>159313000</v>
      </c>
      <c r="O7" s="19"/>
    </row>
    <row r="8" spans="1:15" x14ac:dyDescent="0.25">
      <c r="A8" s="7">
        <v>6</v>
      </c>
      <c r="B8" s="19" t="s">
        <v>12</v>
      </c>
      <c r="C8" s="41" t="s">
        <v>55</v>
      </c>
      <c r="D8" s="8" t="s">
        <v>56</v>
      </c>
      <c r="E8" s="8" t="s">
        <v>113</v>
      </c>
      <c r="F8" s="8" t="s">
        <v>114</v>
      </c>
      <c r="G8" s="9">
        <v>3</v>
      </c>
      <c r="H8" s="10" t="s">
        <v>68</v>
      </c>
      <c r="I8" s="10" t="s">
        <v>70</v>
      </c>
      <c r="J8" s="10" t="s">
        <v>120</v>
      </c>
      <c r="K8" s="9"/>
      <c r="L8" s="9">
        <v>63.02</v>
      </c>
      <c r="M8" s="57">
        <v>1564000</v>
      </c>
      <c r="N8" s="63">
        <v>202502000</v>
      </c>
      <c r="O8" s="19"/>
    </row>
    <row r="9" spans="1:15" x14ac:dyDescent="0.25">
      <c r="A9" s="7">
        <v>7</v>
      </c>
      <c r="B9" s="19" t="s">
        <v>13</v>
      </c>
      <c r="C9" s="41" t="s">
        <v>55</v>
      </c>
      <c r="D9" s="8" t="s">
        <v>56</v>
      </c>
      <c r="E9" s="8" t="s">
        <v>113</v>
      </c>
      <c r="F9" s="8" t="s">
        <v>114</v>
      </c>
      <c r="G9" s="9">
        <v>3</v>
      </c>
      <c r="H9" s="10" t="s">
        <v>68</v>
      </c>
      <c r="I9" s="10" t="s">
        <v>71</v>
      </c>
      <c r="J9" s="10" t="s">
        <v>122</v>
      </c>
      <c r="K9" s="9"/>
      <c r="L9" s="9">
        <v>34.94</v>
      </c>
      <c r="M9" s="57">
        <v>1564000</v>
      </c>
      <c r="N9" s="63">
        <v>178701000</v>
      </c>
      <c r="O9" s="19"/>
    </row>
    <row r="10" spans="1:15" x14ac:dyDescent="0.25">
      <c r="A10" s="7">
        <v>8</v>
      </c>
      <c r="B10" s="19" t="s">
        <v>14</v>
      </c>
      <c r="C10" s="41" t="s">
        <v>55</v>
      </c>
      <c r="D10" s="8" t="s">
        <v>56</v>
      </c>
      <c r="E10" s="8" t="s">
        <v>113</v>
      </c>
      <c r="F10" s="8" t="s">
        <v>114</v>
      </c>
      <c r="G10" s="9">
        <v>3</v>
      </c>
      <c r="H10" s="10" t="s">
        <v>68</v>
      </c>
      <c r="I10" s="10" t="s">
        <v>72</v>
      </c>
      <c r="J10" s="10" t="s">
        <v>123</v>
      </c>
      <c r="K10" s="9"/>
      <c r="L10" s="9">
        <v>73.42</v>
      </c>
      <c r="M10" s="57">
        <v>752760</v>
      </c>
      <c r="N10" s="63">
        <v>207555000</v>
      </c>
      <c r="O10" s="19"/>
    </row>
    <row r="11" spans="1:15" x14ac:dyDescent="0.25">
      <c r="A11" s="7">
        <v>9</v>
      </c>
      <c r="B11" s="19" t="s">
        <v>15</v>
      </c>
      <c r="C11" s="41" t="s">
        <v>55</v>
      </c>
      <c r="D11" s="8" t="s">
        <v>56</v>
      </c>
      <c r="E11" s="8" t="s">
        <v>113</v>
      </c>
      <c r="F11" s="8" t="s">
        <v>114</v>
      </c>
      <c r="G11" s="9">
        <v>3</v>
      </c>
      <c r="H11" s="10" t="s">
        <v>68</v>
      </c>
      <c r="I11" s="10" t="s">
        <v>70</v>
      </c>
      <c r="J11" s="10" t="s">
        <v>121</v>
      </c>
      <c r="K11" s="9"/>
      <c r="L11" s="9">
        <v>55.41</v>
      </c>
      <c r="M11" s="57">
        <v>1079160</v>
      </c>
      <c r="N11" s="63">
        <v>177142000</v>
      </c>
      <c r="O11" s="19"/>
    </row>
    <row r="12" spans="1:15" x14ac:dyDescent="0.25">
      <c r="A12" s="7">
        <v>10</v>
      </c>
      <c r="B12" s="19" t="s">
        <v>16</v>
      </c>
      <c r="C12" s="41" t="s">
        <v>55</v>
      </c>
      <c r="D12" s="8" t="s">
        <v>55</v>
      </c>
      <c r="E12" s="8" t="s">
        <v>113</v>
      </c>
      <c r="F12" s="8" t="s">
        <v>114</v>
      </c>
      <c r="G12" s="9">
        <v>3</v>
      </c>
      <c r="H12" s="10" t="s">
        <v>58</v>
      </c>
      <c r="I12" s="10" t="s">
        <v>63</v>
      </c>
      <c r="J12" s="10" t="s">
        <v>128</v>
      </c>
      <c r="K12" s="9"/>
      <c r="L12" s="9">
        <v>52.69</v>
      </c>
      <c r="M12" s="57">
        <v>1081200</v>
      </c>
      <c r="N12" s="63">
        <v>149751000</v>
      </c>
      <c r="O12" s="19"/>
    </row>
    <row r="13" spans="1:15" x14ac:dyDescent="0.25">
      <c r="A13" s="7">
        <v>11</v>
      </c>
      <c r="B13" s="19" t="s">
        <v>17</v>
      </c>
      <c r="C13" s="41" t="s">
        <v>55</v>
      </c>
      <c r="D13" s="8" t="s">
        <v>56</v>
      </c>
      <c r="E13" s="8" t="s">
        <v>113</v>
      </c>
      <c r="F13" s="8" t="s">
        <v>114</v>
      </c>
      <c r="G13" s="9">
        <v>3</v>
      </c>
      <c r="H13" s="10" t="s">
        <v>68</v>
      </c>
      <c r="I13" s="10" t="s">
        <v>69</v>
      </c>
      <c r="J13" s="10" t="s">
        <v>119</v>
      </c>
      <c r="K13" s="9"/>
      <c r="L13" s="9">
        <v>66.42</v>
      </c>
      <c r="M13" s="57">
        <v>1462000</v>
      </c>
      <c r="N13" s="63">
        <v>286262000</v>
      </c>
      <c r="O13" s="19"/>
    </row>
    <row r="14" spans="1:15" x14ac:dyDescent="0.25">
      <c r="A14" s="7">
        <v>12</v>
      </c>
      <c r="B14" s="19" t="s">
        <v>18</v>
      </c>
      <c r="C14" s="41" t="s">
        <v>55</v>
      </c>
      <c r="D14" s="8" t="s">
        <v>55</v>
      </c>
      <c r="E14" s="8" t="s">
        <v>113</v>
      </c>
      <c r="F14" s="8" t="s">
        <v>114</v>
      </c>
      <c r="G14" s="9">
        <v>4</v>
      </c>
      <c r="H14" s="10" t="s">
        <v>58</v>
      </c>
      <c r="I14" s="10" t="s">
        <v>77</v>
      </c>
      <c r="J14" s="10" t="s">
        <v>125</v>
      </c>
      <c r="K14" s="9"/>
      <c r="L14" s="9">
        <v>19.75</v>
      </c>
      <c r="M14" s="57">
        <v>1848000</v>
      </c>
      <c r="N14" s="63">
        <v>162678000</v>
      </c>
      <c r="O14" s="19"/>
    </row>
    <row r="15" spans="1:15" ht="13.5" thickBot="1" x14ac:dyDescent="0.3">
      <c r="A15" s="21">
        <v>13</v>
      </c>
      <c r="B15" s="25" t="s">
        <v>19</v>
      </c>
      <c r="C15" s="42" t="s">
        <v>55</v>
      </c>
      <c r="D15" s="22" t="s">
        <v>57</v>
      </c>
      <c r="E15" s="22" t="s">
        <v>113</v>
      </c>
      <c r="F15" s="22" t="s">
        <v>114</v>
      </c>
      <c r="G15" s="23">
        <v>3</v>
      </c>
      <c r="H15" s="24" t="s">
        <v>80</v>
      </c>
      <c r="I15" s="24" t="s">
        <v>82</v>
      </c>
      <c r="J15" s="10" t="s">
        <v>106</v>
      </c>
      <c r="K15" s="23"/>
      <c r="L15" s="23">
        <v>81.11</v>
      </c>
      <c r="M15" s="58">
        <v>1439560</v>
      </c>
      <c r="N15" s="64">
        <v>172328000</v>
      </c>
      <c r="O15" s="25"/>
    </row>
    <row r="16" spans="1:15" ht="15" customHeight="1" x14ac:dyDescent="0.25">
      <c r="A16" s="31">
        <v>14</v>
      </c>
      <c r="B16" s="113" t="s">
        <v>20</v>
      </c>
      <c r="C16" s="115" t="s">
        <v>55</v>
      </c>
      <c r="D16" s="117" t="s">
        <v>57</v>
      </c>
      <c r="E16" s="32" t="s">
        <v>113</v>
      </c>
      <c r="F16" s="32" t="s">
        <v>114</v>
      </c>
      <c r="G16" s="33">
        <v>3</v>
      </c>
      <c r="H16" s="34" t="s">
        <v>80</v>
      </c>
      <c r="I16" s="34" t="s">
        <v>81</v>
      </c>
      <c r="J16" s="34" t="s">
        <v>107</v>
      </c>
      <c r="K16" s="33"/>
      <c r="L16" s="33">
        <v>39.479999999999997</v>
      </c>
      <c r="M16" s="59">
        <v>1465644.8</v>
      </c>
      <c r="N16" s="65">
        <v>146271000</v>
      </c>
      <c r="O16" s="35"/>
    </row>
    <row r="17" spans="1:15" ht="13.5" thickBot="1" x14ac:dyDescent="0.3">
      <c r="A17" s="12">
        <v>14</v>
      </c>
      <c r="B17" s="114"/>
      <c r="C17" s="116"/>
      <c r="D17" s="118"/>
      <c r="E17" s="13" t="s">
        <v>115</v>
      </c>
      <c r="F17" s="13" t="s">
        <v>114</v>
      </c>
      <c r="G17" s="14">
        <v>3</v>
      </c>
      <c r="H17" s="15" t="s">
        <v>80</v>
      </c>
      <c r="I17" s="15" t="s">
        <v>81</v>
      </c>
      <c r="J17" s="15" t="s">
        <v>103</v>
      </c>
      <c r="K17" s="14"/>
      <c r="L17" s="14">
        <v>95</v>
      </c>
      <c r="M17" s="60">
        <v>1317943.3600000001</v>
      </c>
      <c r="N17" s="66">
        <v>192025000</v>
      </c>
      <c r="O17" s="20"/>
    </row>
    <row r="18" spans="1:15" x14ac:dyDescent="0.25">
      <c r="A18" s="26">
        <v>15</v>
      </c>
      <c r="B18" s="45" t="s">
        <v>22</v>
      </c>
      <c r="C18" s="43" t="s">
        <v>55</v>
      </c>
      <c r="D18" s="27" t="s">
        <v>55</v>
      </c>
      <c r="E18" s="27" t="s">
        <v>113</v>
      </c>
      <c r="F18" s="27" t="s">
        <v>114</v>
      </c>
      <c r="G18" s="28">
        <v>3</v>
      </c>
      <c r="H18" s="29" t="s">
        <v>58</v>
      </c>
      <c r="I18" s="29" t="s">
        <v>85</v>
      </c>
      <c r="J18" s="29" t="s">
        <v>98</v>
      </c>
      <c r="K18" s="28"/>
      <c r="L18" s="28">
        <v>21.8</v>
      </c>
      <c r="M18" s="61">
        <v>1496000</v>
      </c>
      <c r="N18" s="67">
        <v>131829000</v>
      </c>
      <c r="O18" s="30"/>
    </row>
    <row r="19" spans="1:15" x14ac:dyDescent="0.25">
      <c r="A19" s="7">
        <v>16</v>
      </c>
      <c r="B19" s="19" t="s">
        <v>23</v>
      </c>
      <c r="C19" s="41" t="s">
        <v>55</v>
      </c>
      <c r="D19" s="8" t="s">
        <v>55</v>
      </c>
      <c r="E19" s="8" t="s">
        <v>113</v>
      </c>
      <c r="F19" s="8" t="s">
        <v>114</v>
      </c>
      <c r="G19" s="9">
        <v>3</v>
      </c>
      <c r="H19" s="10" t="s">
        <v>58</v>
      </c>
      <c r="I19" s="10" t="s">
        <v>78</v>
      </c>
      <c r="J19" s="10" t="s">
        <v>124</v>
      </c>
      <c r="K19" s="9"/>
      <c r="L19" s="9">
        <v>28.24</v>
      </c>
      <c r="M19" s="61">
        <v>1496000</v>
      </c>
      <c r="N19" s="63">
        <v>186392000</v>
      </c>
      <c r="O19" s="19"/>
    </row>
    <row r="20" spans="1:15" x14ac:dyDescent="0.25">
      <c r="A20" s="7">
        <v>17</v>
      </c>
      <c r="B20" s="46" t="s">
        <v>25</v>
      </c>
      <c r="C20" s="41" t="s">
        <v>55</v>
      </c>
      <c r="D20" s="8" t="s">
        <v>55</v>
      </c>
      <c r="E20" s="8" t="s">
        <v>113</v>
      </c>
      <c r="F20" s="8" t="s">
        <v>114</v>
      </c>
      <c r="G20" s="9">
        <v>3</v>
      </c>
      <c r="H20" s="10" t="s">
        <v>58</v>
      </c>
      <c r="I20" s="10" t="s">
        <v>86</v>
      </c>
      <c r="J20" s="10" t="s">
        <v>99</v>
      </c>
      <c r="K20" s="9"/>
      <c r="L20" s="9">
        <v>27.47</v>
      </c>
      <c r="M20" s="57">
        <v>348160</v>
      </c>
      <c r="N20" s="63">
        <v>134743000</v>
      </c>
      <c r="O20" s="19"/>
    </row>
    <row r="21" spans="1:15" x14ac:dyDescent="0.25">
      <c r="A21" s="7">
        <v>18</v>
      </c>
      <c r="B21" s="19" t="s">
        <v>26</v>
      </c>
      <c r="C21" s="41" t="s">
        <v>55</v>
      </c>
      <c r="D21" s="8" t="s">
        <v>55</v>
      </c>
      <c r="E21" s="8" t="s">
        <v>113</v>
      </c>
      <c r="F21" s="8" t="s">
        <v>114</v>
      </c>
      <c r="G21" s="9">
        <v>3</v>
      </c>
      <c r="H21" s="10" t="s">
        <v>58</v>
      </c>
      <c r="I21" s="10" t="s">
        <v>79</v>
      </c>
      <c r="J21" s="10" t="s">
        <v>127</v>
      </c>
      <c r="K21" s="9"/>
      <c r="L21" s="9">
        <v>38.42</v>
      </c>
      <c r="M21" s="57">
        <v>1222640</v>
      </c>
      <c r="N21" s="63">
        <v>117161000</v>
      </c>
      <c r="O21" s="19"/>
    </row>
    <row r="22" spans="1:15" ht="13.5" thickBot="1" x14ac:dyDescent="0.3">
      <c r="A22" s="21">
        <v>19</v>
      </c>
      <c r="B22" s="47" t="s">
        <v>27</v>
      </c>
      <c r="C22" s="42" t="s">
        <v>55</v>
      </c>
      <c r="D22" s="22" t="s">
        <v>55</v>
      </c>
      <c r="E22" s="22" t="s">
        <v>113</v>
      </c>
      <c r="F22" s="22" t="s">
        <v>114</v>
      </c>
      <c r="G22" s="23">
        <v>3</v>
      </c>
      <c r="H22" s="24" t="s">
        <v>58</v>
      </c>
      <c r="I22" s="24" t="s">
        <v>84</v>
      </c>
      <c r="J22" s="24" t="s">
        <v>97</v>
      </c>
      <c r="K22" s="23"/>
      <c r="L22" s="23">
        <v>33.01</v>
      </c>
      <c r="M22" s="58">
        <v>1455200</v>
      </c>
      <c r="N22" s="64">
        <v>119056000</v>
      </c>
      <c r="O22" s="25"/>
    </row>
    <row r="23" spans="1:15" ht="15" customHeight="1" x14ac:dyDescent="0.25">
      <c r="A23" s="31">
        <v>20</v>
      </c>
      <c r="B23" s="113" t="s">
        <v>28</v>
      </c>
      <c r="C23" s="115" t="s">
        <v>55</v>
      </c>
      <c r="D23" s="117" t="s">
        <v>57</v>
      </c>
      <c r="E23" s="32" t="s">
        <v>113</v>
      </c>
      <c r="F23" s="32" t="s">
        <v>114</v>
      </c>
      <c r="G23" s="33">
        <v>3</v>
      </c>
      <c r="H23" s="34" t="s">
        <v>80</v>
      </c>
      <c r="I23" s="34" t="s">
        <v>83</v>
      </c>
      <c r="J23" s="34" t="s">
        <v>109</v>
      </c>
      <c r="K23" s="33"/>
      <c r="L23" s="33">
        <v>46.9</v>
      </c>
      <c r="M23" s="59">
        <v>986000</v>
      </c>
      <c r="N23" s="65">
        <v>122263000</v>
      </c>
      <c r="O23" s="35"/>
    </row>
    <row r="24" spans="1:15" ht="13.5" thickBot="1" x14ac:dyDescent="0.3">
      <c r="A24" s="12">
        <v>20</v>
      </c>
      <c r="B24" s="114"/>
      <c r="C24" s="116"/>
      <c r="D24" s="118"/>
      <c r="E24" s="13" t="s">
        <v>115</v>
      </c>
      <c r="F24" s="13" t="s">
        <v>114</v>
      </c>
      <c r="G24" s="14">
        <v>3</v>
      </c>
      <c r="H24" s="15" t="s">
        <v>80</v>
      </c>
      <c r="I24" s="15" t="s">
        <v>117</v>
      </c>
      <c r="J24" s="15" t="s">
        <v>116</v>
      </c>
      <c r="K24" s="14"/>
      <c r="L24" s="14">
        <v>192</v>
      </c>
      <c r="M24" s="60">
        <v>1455200</v>
      </c>
      <c r="N24" s="66">
        <v>441911000</v>
      </c>
      <c r="O24" s="20"/>
    </row>
    <row r="25" spans="1:15" ht="13.5" thickBot="1" x14ac:dyDescent="0.3">
      <c r="A25" s="36">
        <v>21</v>
      </c>
      <c r="B25" s="40" t="s">
        <v>29</v>
      </c>
      <c r="C25" s="44" t="s">
        <v>55</v>
      </c>
      <c r="D25" s="37" t="s">
        <v>57</v>
      </c>
      <c r="E25" s="37" t="s">
        <v>113</v>
      </c>
      <c r="F25" s="37" t="s">
        <v>114</v>
      </c>
      <c r="G25" s="38">
        <v>3</v>
      </c>
      <c r="H25" s="39" t="s">
        <v>80</v>
      </c>
      <c r="I25" s="39" t="s">
        <v>83</v>
      </c>
      <c r="J25" s="39" t="s">
        <v>118</v>
      </c>
      <c r="K25" s="38"/>
      <c r="L25" s="38">
        <v>30.9</v>
      </c>
      <c r="M25" s="62">
        <v>1496000</v>
      </c>
      <c r="N25" s="68">
        <v>122425000</v>
      </c>
      <c r="O25" s="40"/>
    </row>
  </sheetData>
  <mergeCells count="8">
    <mergeCell ref="B23:B24"/>
    <mergeCell ref="C23:C24"/>
    <mergeCell ref="D23:D24"/>
    <mergeCell ref="A1:B1"/>
    <mergeCell ref="C1:O1"/>
    <mergeCell ref="B16:B17"/>
    <mergeCell ref="C16:C17"/>
    <mergeCell ref="D16:D1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9"/>
  <sheetViews>
    <sheetView topLeftCell="D28" workbookViewId="0">
      <selection activeCell="K24" sqref="K24"/>
    </sheetView>
  </sheetViews>
  <sheetFormatPr baseColWidth="10" defaultRowHeight="15" x14ac:dyDescent="0.25"/>
  <cols>
    <col min="2" max="2" width="19.42578125" bestFit="1" customWidth="1"/>
    <col min="3" max="3" width="14.7109375" bestFit="1" customWidth="1"/>
    <col min="4" max="4" width="14.7109375" customWidth="1"/>
    <col min="5" max="5" width="13" customWidth="1"/>
    <col min="6" max="6" width="24.7109375" bestFit="1" customWidth="1"/>
    <col min="7" max="8" width="22" customWidth="1"/>
    <col min="9" max="9" width="12.5703125" customWidth="1"/>
    <col min="10" max="10" width="24.7109375" bestFit="1" customWidth="1"/>
    <col min="11" max="11" width="25.140625" customWidth="1"/>
  </cols>
  <sheetData>
    <row r="1" spans="1:11" ht="21.75" customHeight="1" x14ac:dyDescent="0.25">
      <c r="A1" s="128" t="s">
        <v>0</v>
      </c>
      <c r="B1" s="128" t="s">
        <v>31</v>
      </c>
      <c r="C1" s="129" t="s">
        <v>61</v>
      </c>
      <c r="D1" s="130" t="s">
        <v>149</v>
      </c>
      <c r="E1" s="130"/>
      <c r="F1" s="130"/>
      <c r="G1" s="131"/>
      <c r="H1" s="123" t="s">
        <v>150</v>
      </c>
      <c r="I1" s="124"/>
      <c r="J1" s="124"/>
      <c r="K1" s="125"/>
    </row>
    <row r="2" spans="1:11" ht="21" x14ac:dyDescent="0.25">
      <c r="A2" s="128"/>
      <c r="B2" s="128"/>
      <c r="C2" s="129"/>
      <c r="D2" s="93" t="s">
        <v>147</v>
      </c>
      <c r="E2" s="93" t="s">
        <v>151</v>
      </c>
      <c r="F2" s="93" t="s">
        <v>136</v>
      </c>
      <c r="G2" s="93" t="s">
        <v>148</v>
      </c>
      <c r="H2" s="102" t="s">
        <v>147</v>
      </c>
      <c r="I2" s="102" t="s">
        <v>151</v>
      </c>
      <c r="J2" s="102" t="s">
        <v>136</v>
      </c>
      <c r="K2" s="102" t="s">
        <v>148</v>
      </c>
    </row>
    <row r="3" spans="1:11" x14ac:dyDescent="0.25">
      <c r="A3" s="8" t="s">
        <v>3</v>
      </c>
      <c r="B3" s="8" t="s">
        <v>32</v>
      </c>
      <c r="C3" s="96">
        <v>595.09</v>
      </c>
      <c r="D3" s="8">
        <v>10.3</v>
      </c>
      <c r="E3" s="97">
        <v>2115000</v>
      </c>
      <c r="F3" s="94">
        <v>1258615000</v>
      </c>
      <c r="G3" s="94">
        <f t="shared" ref="G3:G23" si="0">((F3*D3)/1000)</f>
        <v>12963734.5</v>
      </c>
      <c r="H3" s="8">
        <v>9.5</v>
      </c>
      <c r="I3" s="97">
        <v>1598000</v>
      </c>
      <c r="J3" s="94">
        <f>+C3*I3</f>
        <v>950953820</v>
      </c>
      <c r="K3" s="94">
        <f>ROUND(((J3*H3)/1000),0)</f>
        <v>9034061</v>
      </c>
    </row>
    <row r="4" spans="1:11" x14ac:dyDescent="0.25">
      <c r="A4" s="8" t="s">
        <v>8</v>
      </c>
      <c r="B4" s="8" t="s">
        <v>33</v>
      </c>
      <c r="C4" s="96">
        <v>983.5</v>
      </c>
      <c r="D4" s="8">
        <v>8</v>
      </c>
      <c r="E4" s="97">
        <v>594000</v>
      </c>
      <c r="F4" s="94">
        <v>584199000</v>
      </c>
      <c r="G4" s="94">
        <f t="shared" si="0"/>
        <v>4673592</v>
      </c>
      <c r="H4" s="8">
        <v>11.3</v>
      </c>
      <c r="I4" s="97">
        <v>1848000</v>
      </c>
      <c r="J4" s="94">
        <f t="shared" ref="J4:J23" si="1">+C4*I4</f>
        <v>1817508000</v>
      </c>
      <c r="K4" s="94">
        <f t="shared" ref="K4:K23" si="2">ROUND(((J4*H4)/1000),0)</f>
        <v>20537840</v>
      </c>
    </row>
    <row r="5" spans="1:11" x14ac:dyDescent="0.25">
      <c r="A5" s="8" t="s">
        <v>9</v>
      </c>
      <c r="B5" s="8" t="s">
        <v>34</v>
      </c>
      <c r="C5" s="96">
        <v>1659.4</v>
      </c>
      <c r="D5" s="8">
        <v>9.5</v>
      </c>
      <c r="E5" s="97">
        <v>594000</v>
      </c>
      <c r="F5" s="94">
        <v>985684000</v>
      </c>
      <c r="G5" s="94">
        <f t="shared" si="0"/>
        <v>9363998</v>
      </c>
      <c r="H5" s="8">
        <v>11.3</v>
      </c>
      <c r="I5" s="97">
        <v>1496000</v>
      </c>
      <c r="J5" s="94">
        <f t="shared" si="1"/>
        <v>2482462400</v>
      </c>
      <c r="K5" s="94">
        <f t="shared" si="2"/>
        <v>28051825</v>
      </c>
    </row>
    <row r="6" spans="1:11" x14ac:dyDescent="0.25">
      <c r="A6" s="8" t="s">
        <v>10</v>
      </c>
      <c r="B6" s="8" t="s">
        <v>35</v>
      </c>
      <c r="C6" s="96">
        <v>232.01</v>
      </c>
      <c r="D6" s="8">
        <v>5.7</v>
      </c>
      <c r="E6" s="97">
        <v>576000</v>
      </c>
      <c r="F6" s="94">
        <v>133638000</v>
      </c>
      <c r="G6" s="94">
        <f t="shared" si="0"/>
        <v>761736.6</v>
      </c>
      <c r="H6" s="8">
        <v>6.6</v>
      </c>
      <c r="I6" s="97">
        <v>1455200</v>
      </c>
      <c r="J6" s="94">
        <f t="shared" si="1"/>
        <v>337620952</v>
      </c>
      <c r="K6" s="94">
        <f t="shared" si="2"/>
        <v>2228298</v>
      </c>
    </row>
    <row r="7" spans="1:11" x14ac:dyDescent="0.25">
      <c r="A7" s="8" t="s">
        <v>11</v>
      </c>
      <c r="B7" s="8" t="s">
        <v>36</v>
      </c>
      <c r="C7" s="96">
        <v>2138.98</v>
      </c>
      <c r="D7" s="8">
        <v>10.8</v>
      </c>
      <c r="E7" s="97">
        <v>621000</v>
      </c>
      <c r="F7" s="94">
        <v>1328307000</v>
      </c>
      <c r="G7" s="94">
        <f t="shared" si="0"/>
        <v>14345715.6</v>
      </c>
      <c r="H7" s="8">
        <v>11.3</v>
      </c>
      <c r="I7" s="97">
        <v>1564000</v>
      </c>
      <c r="J7" s="94">
        <f t="shared" si="1"/>
        <v>3345364720</v>
      </c>
      <c r="K7" s="94">
        <f t="shared" si="2"/>
        <v>37802621</v>
      </c>
    </row>
    <row r="8" spans="1:11" x14ac:dyDescent="0.25">
      <c r="A8" s="8" t="s">
        <v>12</v>
      </c>
      <c r="B8" s="8" t="s">
        <v>37</v>
      </c>
      <c r="C8" s="96">
        <v>1570</v>
      </c>
      <c r="D8" s="8">
        <v>9.5</v>
      </c>
      <c r="E8" s="97">
        <v>621000</v>
      </c>
      <c r="F8" s="94">
        <v>974970000</v>
      </c>
      <c r="G8" s="94">
        <f t="shared" si="0"/>
        <v>9262215</v>
      </c>
      <c r="H8" s="8">
        <v>11.3</v>
      </c>
      <c r="I8" s="97">
        <v>1564000</v>
      </c>
      <c r="J8" s="94">
        <f t="shared" si="1"/>
        <v>2455480000</v>
      </c>
      <c r="K8" s="94">
        <f t="shared" si="2"/>
        <v>27746924</v>
      </c>
    </row>
    <row r="9" spans="1:11" x14ac:dyDescent="0.25">
      <c r="A9" s="8" t="s">
        <v>13</v>
      </c>
      <c r="B9" s="8" t="s">
        <v>38</v>
      </c>
      <c r="C9" s="96">
        <v>1226.43</v>
      </c>
      <c r="D9" s="8">
        <v>9</v>
      </c>
      <c r="E9" s="97">
        <v>621000</v>
      </c>
      <c r="F9" s="94">
        <v>761613000</v>
      </c>
      <c r="G9" s="94">
        <f t="shared" si="0"/>
        <v>6854517</v>
      </c>
      <c r="H9" s="8">
        <v>11.3</v>
      </c>
      <c r="I9" s="97">
        <v>1564000</v>
      </c>
      <c r="J9" s="94">
        <f t="shared" si="1"/>
        <v>1918136520</v>
      </c>
      <c r="K9" s="94">
        <f t="shared" si="2"/>
        <v>21674943</v>
      </c>
    </row>
    <row r="10" spans="1:11" x14ac:dyDescent="0.25">
      <c r="A10" s="8" t="s">
        <v>14</v>
      </c>
      <c r="B10" s="8" t="s">
        <v>39</v>
      </c>
      <c r="C10" s="96">
        <v>2120.92</v>
      </c>
      <c r="D10" s="8">
        <v>10.8</v>
      </c>
      <c r="E10" s="97">
        <v>621000</v>
      </c>
      <c r="F10" s="94">
        <v>1317091000</v>
      </c>
      <c r="G10" s="94">
        <f t="shared" si="0"/>
        <v>14224582.800000001</v>
      </c>
      <c r="H10" s="8">
        <v>11.3</v>
      </c>
      <c r="I10" s="97">
        <v>752760</v>
      </c>
      <c r="J10" s="94">
        <f t="shared" si="1"/>
        <v>1596543739.2</v>
      </c>
      <c r="K10" s="94">
        <f t="shared" si="2"/>
        <v>18040944</v>
      </c>
    </row>
    <row r="11" spans="1:11" x14ac:dyDescent="0.25">
      <c r="A11" s="8" t="s">
        <v>15</v>
      </c>
      <c r="B11" s="8" t="s">
        <v>40</v>
      </c>
      <c r="C11" s="96">
        <v>3289.05</v>
      </c>
      <c r="D11" s="8">
        <v>11.3</v>
      </c>
      <c r="E11" s="97">
        <v>621000</v>
      </c>
      <c r="F11" s="94">
        <v>2042500000</v>
      </c>
      <c r="G11" s="94">
        <f t="shared" si="0"/>
        <v>23080250</v>
      </c>
      <c r="H11" s="8">
        <v>11.3</v>
      </c>
      <c r="I11" s="97">
        <v>1079160</v>
      </c>
      <c r="J11" s="94">
        <f t="shared" si="1"/>
        <v>3549411198</v>
      </c>
      <c r="K11" s="94">
        <f t="shared" si="2"/>
        <v>40108347</v>
      </c>
    </row>
    <row r="12" spans="1:11" x14ac:dyDescent="0.25">
      <c r="A12" s="8" t="s">
        <v>16</v>
      </c>
      <c r="B12" s="75" t="s">
        <v>41</v>
      </c>
      <c r="C12" s="96">
        <v>892.6</v>
      </c>
      <c r="D12" s="8">
        <v>7.8</v>
      </c>
      <c r="E12" s="97">
        <v>594000</v>
      </c>
      <c r="F12" s="94">
        <v>530204000</v>
      </c>
      <c r="G12" s="94">
        <f t="shared" si="0"/>
        <v>4135591.2</v>
      </c>
      <c r="H12" s="8">
        <v>9.5</v>
      </c>
      <c r="I12" s="97">
        <v>1081200</v>
      </c>
      <c r="J12" s="94">
        <f t="shared" si="1"/>
        <v>965079120</v>
      </c>
      <c r="K12" s="94">
        <f t="shared" si="2"/>
        <v>9168252</v>
      </c>
    </row>
    <row r="13" spans="1:11" x14ac:dyDescent="0.25">
      <c r="A13" s="8" t="s">
        <v>17</v>
      </c>
      <c r="B13" s="8" t="s">
        <v>42</v>
      </c>
      <c r="C13" s="96">
        <v>2044</v>
      </c>
      <c r="D13" s="8">
        <v>10.3</v>
      </c>
      <c r="E13" s="97">
        <v>576000</v>
      </c>
      <c r="F13" s="94">
        <v>1177344000</v>
      </c>
      <c r="G13" s="94">
        <f t="shared" si="0"/>
        <v>12126643.199999999</v>
      </c>
      <c r="H13" s="8">
        <v>11.2</v>
      </c>
      <c r="I13" s="97">
        <v>1462000</v>
      </c>
      <c r="J13" s="94">
        <f t="shared" si="1"/>
        <v>2988328000</v>
      </c>
      <c r="K13" s="94">
        <f t="shared" si="2"/>
        <v>33469274</v>
      </c>
    </row>
    <row r="14" spans="1:11" x14ac:dyDescent="0.25">
      <c r="A14" s="8" t="s">
        <v>18</v>
      </c>
      <c r="B14" s="8" t="s">
        <v>43</v>
      </c>
      <c r="C14" s="96">
        <v>321.2</v>
      </c>
      <c r="D14" s="8">
        <v>8.4</v>
      </c>
      <c r="E14" s="97">
        <v>1980000</v>
      </c>
      <c r="F14" s="94">
        <v>635976000</v>
      </c>
      <c r="G14" s="94">
        <f t="shared" si="0"/>
        <v>5342198.4000000004</v>
      </c>
      <c r="H14" s="8">
        <v>11.3</v>
      </c>
      <c r="I14" s="97">
        <v>1848000</v>
      </c>
      <c r="J14" s="94">
        <f t="shared" si="1"/>
        <v>593577600</v>
      </c>
      <c r="K14" s="94">
        <f t="shared" si="2"/>
        <v>6707427</v>
      </c>
    </row>
    <row r="15" spans="1:11" x14ac:dyDescent="0.25">
      <c r="A15" s="8" t="s">
        <v>19</v>
      </c>
      <c r="B15" s="8" t="s">
        <v>44</v>
      </c>
      <c r="C15" s="96">
        <v>1133.3</v>
      </c>
      <c r="D15" s="8">
        <v>8.6</v>
      </c>
      <c r="E15" s="97">
        <v>594000</v>
      </c>
      <c r="F15" s="94">
        <v>673180000</v>
      </c>
      <c r="G15" s="94">
        <f t="shared" si="0"/>
        <v>5789348</v>
      </c>
      <c r="H15" s="8">
        <v>11.3</v>
      </c>
      <c r="I15" s="97">
        <v>1439560</v>
      </c>
      <c r="J15" s="94">
        <f t="shared" si="1"/>
        <v>1631453348</v>
      </c>
      <c r="K15" s="94">
        <f t="shared" si="2"/>
        <v>18435423</v>
      </c>
    </row>
    <row r="16" spans="1:11" x14ac:dyDescent="0.25">
      <c r="A16" s="98" t="s">
        <v>20</v>
      </c>
      <c r="B16" s="98" t="s">
        <v>45</v>
      </c>
      <c r="C16" s="99">
        <v>303.02</v>
      </c>
      <c r="D16" s="98">
        <v>6</v>
      </c>
      <c r="E16" s="100">
        <v>594000</v>
      </c>
      <c r="F16" s="101">
        <f>+C16*E16</f>
        <v>179993880</v>
      </c>
      <c r="G16" s="101">
        <f t="shared" si="0"/>
        <v>1079963.28</v>
      </c>
      <c r="H16" s="98">
        <v>7.4</v>
      </c>
      <c r="I16" s="100">
        <v>1465644.8</v>
      </c>
      <c r="J16" s="101">
        <f t="shared" si="1"/>
        <v>444119687.296</v>
      </c>
      <c r="K16" s="101">
        <f t="shared" si="2"/>
        <v>3286486</v>
      </c>
    </row>
    <row r="17" spans="1:11" x14ac:dyDescent="0.25">
      <c r="A17" s="98" t="s">
        <v>22</v>
      </c>
      <c r="B17" s="98" t="s">
        <v>46</v>
      </c>
      <c r="C17" s="99">
        <v>818.07</v>
      </c>
      <c r="D17" s="98">
        <v>7.6</v>
      </c>
      <c r="E17" s="100">
        <v>594000</v>
      </c>
      <c r="F17" s="101">
        <f>+C17*E17</f>
        <v>485933580</v>
      </c>
      <c r="G17" s="101">
        <f t="shared" si="0"/>
        <v>3693095.2080000001</v>
      </c>
      <c r="H17" s="98">
        <v>10.3</v>
      </c>
      <c r="I17" s="100">
        <v>1496000</v>
      </c>
      <c r="J17" s="101">
        <f t="shared" si="1"/>
        <v>1223832720</v>
      </c>
      <c r="K17" s="101">
        <f t="shared" si="2"/>
        <v>12605477</v>
      </c>
    </row>
    <row r="18" spans="1:11" x14ac:dyDescent="0.25">
      <c r="A18" s="8" t="s">
        <v>23</v>
      </c>
      <c r="B18" s="8" t="s">
        <v>47</v>
      </c>
      <c r="C18" s="96">
        <v>262.48</v>
      </c>
      <c r="D18" s="8">
        <v>7.8</v>
      </c>
      <c r="E18" s="97">
        <v>1980000</v>
      </c>
      <c r="F18" s="94">
        <v>519710000</v>
      </c>
      <c r="G18" s="94">
        <f t="shared" si="0"/>
        <v>4053738</v>
      </c>
      <c r="H18" s="8">
        <v>7</v>
      </c>
      <c r="I18" s="97">
        <v>1496000</v>
      </c>
      <c r="J18" s="94">
        <f t="shared" si="1"/>
        <v>392670080</v>
      </c>
      <c r="K18" s="94">
        <f t="shared" si="2"/>
        <v>2748691</v>
      </c>
    </row>
    <row r="19" spans="1:11" x14ac:dyDescent="0.25">
      <c r="A19" s="98" t="s">
        <v>25</v>
      </c>
      <c r="B19" s="98" t="s">
        <v>48</v>
      </c>
      <c r="C19" s="99">
        <v>2083.08</v>
      </c>
      <c r="D19" s="98">
        <v>10.3</v>
      </c>
      <c r="E19" s="100">
        <v>594000</v>
      </c>
      <c r="F19" s="101">
        <f>+C19*E19</f>
        <v>1237349520</v>
      </c>
      <c r="G19" s="101">
        <f t="shared" si="0"/>
        <v>12744700.056</v>
      </c>
      <c r="H19" s="98">
        <v>8.8000000000000007</v>
      </c>
      <c r="I19" s="100">
        <v>348160</v>
      </c>
      <c r="J19" s="101">
        <f t="shared" si="1"/>
        <v>725245132.79999995</v>
      </c>
      <c r="K19" s="101">
        <f t="shared" si="2"/>
        <v>6382157</v>
      </c>
    </row>
    <row r="20" spans="1:11" x14ac:dyDescent="0.25">
      <c r="A20" s="8" t="s">
        <v>26</v>
      </c>
      <c r="B20" s="8" t="s">
        <v>49</v>
      </c>
      <c r="C20" s="96">
        <v>996</v>
      </c>
      <c r="D20" s="8">
        <v>8</v>
      </c>
      <c r="E20" s="97">
        <v>576000</v>
      </c>
      <c r="F20" s="94">
        <v>573696000</v>
      </c>
      <c r="G20" s="94">
        <f t="shared" si="0"/>
        <v>4589568</v>
      </c>
      <c r="H20" s="8">
        <v>10.3</v>
      </c>
      <c r="I20" s="97">
        <v>1222640</v>
      </c>
      <c r="J20" s="94">
        <f t="shared" si="1"/>
        <v>1217749440</v>
      </c>
      <c r="K20" s="94">
        <f t="shared" si="2"/>
        <v>12542819</v>
      </c>
    </row>
    <row r="21" spans="1:11" x14ac:dyDescent="0.25">
      <c r="A21" s="98" t="s">
        <v>27</v>
      </c>
      <c r="B21" s="98" t="s">
        <v>50</v>
      </c>
      <c r="C21" s="99">
        <v>1748.11</v>
      </c>
      <c r="D21" s="98">
        <v>9.9</v>
      </c>
      <c r="E21" s="100">
        <v>594000</v>
      </c>
      <c r="F21" s="101">
        <f t="shared" ref="F21:F22" si="3">+C21*E21</f>
        <v>1038377340</v>
      </c>
      <c r="G21" s="101">
        <f t="shared" si="0"/>
        <v>10279935.665999999</v>
      </c>
      <c r="H21" s="98">
        <v>11.3</v>
      </c>
      <c r="I21" s="100">
        <v>1455200</v>
      </c>
      <c r="J21" s="101">
        <f t="shared" si="1"/>
        <v>2543849672</v>
      </c>
      <c r="K21" s="101">
        <f t="shared" si="2"/>
        <v>28745501</v>
      </c>
    </row>
    <row r="22" spans="1:11" x14ac:dyDescent="0.25">
      <c r="A22" s="98" t="s">
        <v>28</v>
      </c>
      <c r="B22" s="98" t="s">
        <v>51</v>
      </c>
      <c r="C22" s="99">
        <v>1173.3900000000001</v>
      </c>
      <c r="D22" s="98">
        <v>8.6</v>
      </c>
      <c r="E22" s="100">
        <v>594000</v>
      </c>
      <c r="F22" s="101">
        <f t="shared" si="3"/>
        <v>696993660</v>
      </c>
      <c r="G22" s="101">
        <f t="shared" si="0"/>
        <v>5994145.4759999998</v>
      </c>
      <c r="H22" s="98">
        <v>10.3</v>
      </c>
      <c r="I22" s="100">
        <v>986000</v>
      </c>
      <c r="J22" s="101">
        <f t="shared" si="1"/>
        <v>1156962540</v>
      </c>
      <c r="K22" s="101">
        <f t="shared" si="2"/>
        <v>11916714</v>
      </c>
    </row>
    <row r="23" spans="1:11" x14ac:dyDescent="0.25">
      <c r="A23" s="8" t="s">
        <v>29</v>
      </c>
      <c r="B23" s="8" t="s">
        <v>52</v>
      </c>
      <c r="C23" s="96">
        <v>1148.8</v>
      </c>
      <c r="D23" s="8">
        <v>8.6</v>
      </c>
      <c r="E23" s="97">
        <v>594000</v>
      </c>
      <c r="F23" s="94">
        <v>682387000</v>
      </c>
      <c r="G23" s="94">
        <f t="shared" si="0"/>
        <v>5868528.2000000002</v>
      </c>
      <c r="H23" s="8">
        <v>11.3</v>
      </c>
      <c r="I23" s="97">
        <v>1496000</v>
      </c>
      <c r="J23" s="94">
        <f t="shared" si="1"/>
        <v>1718604800</v>
      </c>
      <c r="K23" s="94">
        <f t="shared" si="2"/>
        <v>19420234</v>
      </c>
    </row>
    <row r="24" spans="1:11" x14ac:dyDescent="0.25">
      <c r="C24">
        <f>SUM(C3:C23)</f>
        <v>26739.430000000004</v>
      </c>
      <c r="F24" s="135">
        <f>SUM(F3:F23)</f>
        <v>17817761980</v>
      </c>
      <c r="G24" s="135">
        <f>SUM(G3:G23)</f>
        <v>171227796.18600002</v>
      </c>
      <c r="J24" s="135">
        <f>SUM(J3:J23)</f>
        <v>34054953489.296001</v>
      </c>
      <c r="K24" s="135">
        <f>SUM(K3:K23)</f>
        <v>370654258</v>
      </c>
    </row>
    <row r="27" spans="1:11" x14ac:dyDescent="0.25">
      <c r="B27" s="126" t="s">
        <v>155</v>
      </c>
      <c r="C27" s="127"/>
    </row>
    <row r="28" spans="1:11" ht="21" x14ac:dyDescent="0.25">
      <c r="A28" s="95" t="s">
        <v>0</v>
      </c>
      <c r="B28" s="95" t="s">
        <v>149</v>
      </c>
      <c r="C28" s="95" t="s">
        <v>150</v>
      </c>
    </row>
    <row r="29" spans="1:11" x14ac:dyDescent="0.25">
      <c r="A29" s="8" t="s">
        <v>3</v>
      </c>
      <c r="B29" s="94">
        <v>12963734.5</v>
      </c>
      <c r="C29" s="94">
        <v>9034061</v>
      </c>
    </row>
    <row r="30" spans="1:11" x14ac:dyDescent="0.25">
      <c r="A30" s="8" t="s">
        <v>8</v>
      </c>
      <c r="B30" s="94">
        <v>4673592</v>
      </c>
      <c r="C30" s="94">
        <v>20537840</v>
      </c>
    </row>
    <row r="31" spans="1:11" x14ac:dyDescent="0.25">
      <c r="A31" s="8" t="s">
        <v>9</v>
      </c>
      <c r="B31" s="94">
        <v>9363998</v>
      </c>
      <c r="C31" s="94">
        <v>28051825</v>
      </c>
    </row>
    <row r="32" spans="1:11" x14ac:dyDescent="0.25">
      <c r="A32" s="8" t="s">
        <v>10</v>
      </c>
      <c r="B32" s="94">
        <v>761736.6</v>
      </c>
      <c r="C32" s="94">
        <v>2228298</v>
      </c>
    </row>
    <row r="33" spans="1:3" x14ac:dyDescent="0.25">
      <c r="A33" s="8" t="s">
        <v>11</v>
      </c>
      <c r="B33" s="94">
        <v>14345715.6</v>
      </c>
      <c r="C33" s="94">
        <v>37802621</v>
      </c>
    </row>
    <row r="34" spans="1:3" x14ac:dyDescent="0.25">
      <c r="A34" s="8" t="s">
        <v>12</v>
      </c>
      <c r="B34" s="94">
        <v>9262215</v>
      </c>
      <c r="C34" s="94">
        <v>27746924</v>
      </c>
    </row>
    <row r="35" spans="1:3" x14ac:dyDescent="0.25">
      <c r="A35" s="8" t="s">
        <v>13</v>
      </c>
      <c r="B35" s="94">
        <v>6854517</v>
      </c>
      <c r="C35" s="94">
        <v>21674943</v>
      </c>
    </row>
    <row r="36" spans="1:3" x14ac:dyDescent="0.25">
      <c r="A36" s="8" t="s">
        <v>14</v>
      </c>
      <c r="B36" s="94">
        <v>14224582.800000001</v>
      </c>
      <c r="C36" s="94">
        <v>18040944</v>
      </c>
    </row>
    <row r="37" spans="1:3" x14ac:dyDescent="0.25">
      <c r="A37" s="8" t="s">
        <v>15</v>
      </c>
      <c r="B37" s="94">
        <v>23080250</v>
      </c>
      <c r="C37" s="94">
        <v>40108347</v>
      </c>
    </row>
    <row r="38" spans="1:3" x14ac:dyDescent="0.25">
      <c r="A38" s="8" t="s">
        <v>16</v>
      </c>
      <c r="B38" s="94">
        <v>4135591.2</v>
      </c>
      <c r="C38" s="94">
        <v>9168252</v>
      </c>
    </row>
    <row r="39" spans="1:3" x14ac:dyDescent="0.25">
      <c r="A39" s="8" t="s">
        <v>17</v>
      </c>
      <c r="B39" s="94">
        <v>12126643.199999999</v>
      </c>
      <c r="C39" s="94">
        <v>33469274</v>
      </c>
    </row>
    <row r="40" spans="1:3" x14ac:dyDescent="0.25">
      <c r="A40" s="8" t="s">
        <v>18</v>
      </c>
      <c r="B40" s="94">
        <v>5342198.4000000004</v>
      </c>
      <c r="C40" s="94">
        <v>6707427</v>
      </c>
    </row>
    <row r="41" spans="1:3" x14ac:dyDescent="0.25">
      <c r="A41" s="8" t="s">
        <v>19</v>
      </c>
      <c r="B41" s="94">
        <v>5789348</v>
      </c>
      <c r="C41" s="94">
        <v>18435423</v>
      </c>
    </row>
    <row r="42" spans="1:3" x14ac:dyDescent="0.25">
      <c r="A42" s="98" t="s">
        <v>20</v>
      </c>
      <c r="B42" s="94">
        <v>1079963.28</v>
      </c>
      <c r="C42" s="94">
        <v>3286486</v>
      </c>
    </row>
    <row r="43" spans="1:3" x14ac:dyDescent="0.25">
      <c r="A43" s="98" t="s">
        <v>22</v>
      </c>
      <c r="B43" s="94">
        <v>3693095.2080000001</v>
      </c>
      <c r="C43" s="94">
        <v>12605477</v>
      </c>
    </row>
    <row r="44" spans="1:3" x14ac:dyDescent="0.25">
      <c r="A44" s="8" t="s">
        <v>23</v>
      </c>
      <c r="B44" s="94">
        <v>4053738</v>
      </c>
      <c r="C44" s="94">
        <v>2748691</v>
      </c>
    </row>
    <row r="45" spans="1:3" x14ac:dyDescent="0.25">
      <c r="A45" s="98" t="s">
        <v>25</v>
      </c>
      <c r="B45" s="94">
        <v>12744700.056</v>
      </c>
      <c r="C45" s="94">
        <v>6382157</v>
      </c>
    </row>
    <row r="46" spans="1:3" x14ac:dyDescent="0.25">
      <c r="A46" s="8" t="s">
        <v>26</v>
      </c>
      <c r="B46" s="94">
        <v>4589568</v>
      </c>
      <c r="C46" s="94">
        <v>12542819</v>
      </c>
    </row>
    <row r="47" spans="1:3" x14ac:dyDescent="0.25">
      <c r="A47" s="98" t="s">
        <v>27</v>
      </c>
      <c r="B47" s="94">
        <v>10279935.665999999</v>
      </c>
      <c r="C47" s="94">
        <v>28745501</v>
      </c>
    </row>
    <row r="48" spans="1:3" x14ac:dyDescent="0.25">
      <c r="A48" s="98" t="s">
        <v>28</v>
      </c>
      <c r="B48" s="94">
        <v>5994145.4759999998</v>
      </c>
      <c r="C48" s="94">
        <v>11916714</v>
      </c>
    </row>
    <row r="49" spans="1:3" x14ac:dyDescent="0.25">
      <c r="A49" s="8" t="s">
        <v>29</v>
      </c>
      <c r="B49" s="94">
        <v>5868528.2000000002</v>
      </c>
      <c r="C49" s="94">
        <v>19420234</v>
      </c>
    </row>
  </sheetData>
  <mergeCells count="6">
    <mergeCell ref="H1:K1"/>
    <mergeCell ref="B27:C27"/>
    <mergeCell ref="A1:A2"/>
    <mergeCell ref="B1:B2"/>
    <mergeCell ref="C1:C2"/>
    <mergeCell ref="D1:G1"/>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50"/>
  <sheetViews>
    <sheetView topLeftCell="A40" workbookViewId="0">
      <selection activeCell="L11" sqref="L11"/>
    </sheetView>
  </sheetViews>
  <sheetFormatPr baseColWidth="10" defaultRowHeight="15" x14ac:dyDescent="0.25"/>
  <cols>
    <col min="3" max="3" width="19.42578125" bestFit="1" customWidth="1"/>
    <col min="4" max="4" width="20.140625" bestFit="1" customWidth="1"/>
    <col min="5" max="5" width="20.140625" customWidth="1"/>
    <col min="6" max="6" width="12.28515625" style="11" customWidth="1"/>
    <col min="7" max="7" width="24.7109375" style="11" bestFit="1" customWidth="1"/>
    <col min="8" max="8" width="24.7109375" style="16" bestFit="1" customWidth="1"/>
    <col min="9" max="9" width="11.42578125" style="16"/>
    <col min="10" max="10" width="19.5703125" style="16" bestFit="1" customWidth="1"/>
    <col min="11" max="11" width="14.28515625" style="11" bestFit="1" customWidth="1"/>
    <col min="13" max="13" width="24.7109375" bestFit="1" customWidth="1"/>
    <col min="14" max="14" width="24" customWidth="1"/>
    <col min="15" max="15" width="32.140625" customWidth="1"/>
  </cols>
  <sheetData>
    <row r="1" spans="1:15" x14ac:dyDescent="0.25">
      <c r="A1" s="1" t="s">
        <v>65</v>
      </c>
      <c r="B1" s="2" t="s">
        <v>0</v>
      </c>
      <c r="C1" s="2" t="s">
        <v>31</v>
      </c>
      <c r="D1" s="2" t="s">
        <v>53</v>
      </c>
      <c r="E1" s="2" t="s">
        <v>54</v>
      </c>
      <c r="F1" s="2" t="s">
        <v>66</v>
      </c>
      <c r="G1" s="3" t="s">
        <v>2</v>
      </c>
      <c r="H1" s="4" t="s">
        <v>30</v>
      </c>
      <c r="I1" s="4" t="s">
        <v>59</v>
      </c>
      <c r="J1" s="4" t="s">
        <v>74</v>
      </c>
      <c r="K1" s="5" t="s">
        <v>61</v>
      </c>
      <c r="L1" s="5" t="s">
        <v>62</v>
      </c>
      <c r="M1" s="17" t="s">
        <v>64</v>
      </c>
      <c r="N1" s="18" t="s">
        <v>111</v>
      </c>
    </row>
    <row r="2" spans="1:15" x14ac:dyDescent="0.25">
      <c r="A2" s="7">
        <v>1</v>
      </c>
      <c r="B2" s="8" t="s">
        <v>3</v>
      </c>
      <c r="C2" s="8" t="s">
        <v>32</v>
      </c>
      <c r="D2" s="8" t="s">
        <v>55</v>
      </c>
      <c r="E2" s="8" t="s">
        <v>55</v>
      </c>
      <c r="F2" s="8" t="s">
        <v>7</v>
      </c>
      <c r="G2" s="9">
        <v>0</v>
      </c>
      <c r="H2" s="10" t="s">
        <v>58</v>
      </c>
      <c r="I2" s="10" t="s">
        <v>63</v>
      </c>
      <c r="J2" s="10" t="s">
        <v>87</v>
      </c>
      <c r="K2" s="9">
        <v>595.09</v>
      </c>
      <c r="L2" s="57">
        <f>ROUND((M2/K2),0)</f>
        <v>1890000</v>
      </c>
      <c r="M2" s="63">
        <v>1124720000</v>
      </c>
      <c r="N2" s="19"/>
    </row>
    <row r="3" spans="1:15" x14ac:dyDescent="0.25">
      <c r="A3" s="7">
        <v>2</v>
      </c>
      <c r="B3" s="8" t="s">
        <v>8</v>
      </c>
      <c r="C3" s="8" t="s">
        <v>33</v>
      </c>
      <c r="D3" s="8" t="s">
        <v>55</v>
      </c>
      <c r="E3" s="8" t="s">
        <v>55</v>
      </c>
      <c r="F3" s="8" t="s">
        <v>7</v>
      </c>
      <c r="G3" s="9">
        <v>0</v>
      </c>
      <c r="H3" s="10" t="s">
        <v>58</v>
      </c>
      <c r="I3" s="10" t="s">
        <v>77</v>
      </c>
      <c r="J3" s="10" t="s">
        <v>90</v>
      </c>
      <c r="K3" s="9">
        <v>983.5</v>
      </c>
      <c r="L3" s="57">
        <f t="shared" ref="L3:L14" si="0">ROUND((M3/K3),0)</f>
        <v>540000</v>
      </c>
      <c r="M3" s="63">
        <v>531090000</v>
      </c>
      <c r="N3" s="19"/>
    </row>
    <row r="4" spans="1:15" x14ac:dyDescent="0.25">
      <c r="A4" s="7">
        <v>3</v>
      </c>
      <c r="B4" s="8" t="s">
        <v>9</v>
      </c>
      <c r="C4" s="8" t="s">
        <v>34</v>
      </c>
      <c r="D4" s="8" t="s">
        <v>55</v>
      </c>
      <c r="E4" s="8" t="s">
        <v>55</v>
      </c>
      <c r="F4" s="8" t="s">
        <v>7</v>
      </c>
      <c r="G4" s="9">
        <v>0</v>
      </c>
      <c r="H4" s="10" t="s">
        <v>58</v>
      </c>
      <c r="I4" s="10" t="s">
        <v>75</v>
      </c>
      <c r="J4" s="10" t="s">
        <v>91</v>
      </c>
      <c r="K4" s="9">
        <v>1659.4</v>
      </c>
      <c r="L4" s="57">
        <f t="shared" si="0"/>
        <v>540000</v>
      </c>
      <c r="M4" s="63">
        <v>896076000</v>
      </c>
      <c r="N4" s="19"/>
    </row>
    <row r="5" spans="1:15" x14ac:dyDescent="0.25">
      <c r="A5" s="7">
        <v>4</v>
      </c>
      <c r="B5" s="8" t="s">
        <v>10</v>
      </c>
      <c r="C5" s="8" t="s">
        <v>35</v>
      </c>
      <c r="D5" s="8" t="s">
        <v>55</v>
      </c>
      <c r="E5" s="8" t="s">
        <v>55</v>
      </c>
      <c r="F5" s="8" t="s">
        <v>7</v>
      </c>
      <c r="G5" s="9">
        <v>0</v>
      </c>
      <c r="H5" s="10" t="s">
        <v>58</v>
      </c>
      <c r="I5" s="10" t="s">
        <v>76</v>
      </c>
      <c r="J5" s="10" t="s">
        <v>92</v>
      </c>
      <c r="K5" s="9">
        <v>232.01</v>
      </c>
      <c r="L5" s="57">
        <f t="shared" si="0"/>
        <v>459002</v>
      </c>
      <c r="M5" s="63">
        <v>106493000</v>
      </c>
      <c r="N5" s="19"/>
    </row>
    <row r="6" spans="1:15" x14ac:dyDescent="0.25">
      <c r="A6" s="7">
        <v>5</v>
      </c>
      <c r="B6" s="8" t="s">
        <v>11</v>
      </c>
      <c r="C6" s="8" t="s">
        <v>36</v>
      </c>
      <c r="D6" s="8" t="s">
        <v>55</v>
      </c>
      <c r="E6" s="8" t="s">
        <v>56</v>
      </c>
      <c r="F6" s="8" t="s">
        <v>7</v>
      </c>
      <c r="G6" s="9">
        <v>0</v>
      </c>
      <c r="H6" s="10" t="s">
        <v>68</v>
      </c>
      <c r="I6" s="10" t="s">
        <v>73</v>
      </c>
      <c r="J6" s="10" t="s">
        <v>104</v>
      </c>
      <c r="K6" s="9">
        <v>2138.98</v>
      </c>
      <c r="L6" s="57">
        <f t="shared" si="0"/>
        <v>621000</v>
      </c>
      <c r="M6" s="63">
        <v>1328307000</v>
      </c>
      <c r="N6" s="19" t="s">
        <v>153</v>
      </c>
    </row>
    <row r="7" spans="1:15" x14ac:dyDescent="0.25">
      <c r="A7" s="7">
        <v>6</v>
      </c>
      <c r="B7" s="8" t="s">
        <v>12</v>
      </c>
      <c r="C7" s="8" t="s">
        <v>37</v>
      </c>
      <c r="D7" s="8" t="s">
        <v>55</v>
      </c>
      <c r="E7" s="8" t="s">
        <v>56</v>
      </c>
      <c r="F7" s="8" t="s">
        <v>7</v>
      </c>
      <c r="G7" s="9">
        <v>0</v>
      </c>
      <c r="H7" s="10" t="s">
        <v>68</v>
      </c>
      <c r="I7" s="10" t="s">
        <v>70</v>
      </c>
      <c r="J7" s="10" t="s">
        <v>100</v>
      </c>
      <c r="K7" s="9">
        <v>1570</v>
      </c>
      <c r="L7" s="57">
        <f t="shared" si="0"/>
        <v>621000</v>
      </c>
      <c r="M7" s="63">
        <v>974970000</v>
      </c>
      <c r="N7" s="19" t="s">
        <v>153</v>
      </c>
    </row>
    <row r="8" spans="1:15" x14ac:dyDescent="0.25">
      <c r="A8" s="7">
        <v>7</v>
      </c>
      <c r="B8" s="8" t="s">
        <v>13</v>
      </c>
      <c r="C8" s="8" t="s">
        <v>38</v>
      </c>
      <c r="D8" s="8" t="s">
        <v>55</v>
      </c>
      <c r="E8" s="8" t="s">
        <v>56</v>
      </c>
      <c r="F8" s="8" t="s">
        <v>7</v>
      </c>
      <c r="G8" s="9">
        <v>0</v>
      </c>
      <c r="H8" s="10" t="s">
        <v>68</v>
      </c>
      <c r="I8" s="10" t="s">
        <v>71</v>
      </c>
      <c r="J8" s="10" t="s">
        <v>102</v>
      </c>
      <c r="K8" s="9">
        <v>1226.43</v>
      </c>
      <c r="L8" s="57">
        <f t="shared" si="0"/>
        <v>621000</v>
      </c>
      <c r="M8" s="63">
        <v>761613000</v>
      </c>
      <c r="N8" s="19" t="s">
        <v>153</v>
      </c>
    </row>
    <row r="9" spans="1:15" x14ac:dyDescent="0.25">
      <c r="A9" s="7">
        <v>8</v>
      </c>
      <c r="B9" s="8" t="s">
        <v>14</v>
      </c>
      <c r="C9" s="8" t="s">
        <v>39</v>
      </c>
      <c r="D9" s="8" t="s">
        <v>55</v>
      </c>
      <c r="E9" s="8" t="s">
        <v>56</v>
      </c>
      <c r="F9" s="8" t="s">
        <v>7</v>
      </c>
      <c r="G9" s="9">
        <v>0</v>
      </c>
      <c r="H9" s="10" t="s">
        <v>68</v>
      </c>
      <c r="I9" s="10" t="s">
        <v>72</v>
      </c>
      <c r="J9" s="10" t="s">
        <v>105</v>
      </c>
      <c r="K9" s="9">
        <v>2120.92</v>
      </c>
      <c r="L9" s="57">
        <f t="shared" si="0"/>
        <v>621000</v>
      </c>
      <c r="M9" s="63">
        <v>1317091000</v>
      </c>
      <c r="N9" s="19" t="s">
        <v>153</v>
      </c>
    </row>
    <row r="10" spans="1:15" x14ac:dyDescent="0.25">
      <c r="A10" s="7">
        <v>9</v>
      </c>
      <c r="B10" s="8" t="s">
        <v>15</v>
      </c>
      <c r="C10" s="8" t="s">
        <v>40</v>
      </c>
      <c r="D10" s="8" t="s">
        <v>55</v>
      </c>
      <c r="E10" s="8" t="s">
        <v>56</v>
      </c>
      <c r="F10" s="8" t="s">
        <v>7</v>
      </c>
      <c r="G10" s="9">
        <v>0</v>
      </c>
      <c r="H10" s="10" t="s">
        <v>68</v>
      </c>
      <c r="I10" s="10" t="s">
        <v>70</v>
      </c>
      <c r="J10" s="10" t="s">
        <v>101</v>
      </c>
      <c r="K10" s="9">
        <v>3289.05</v>
      </c>
      <c r="L10" s="57">
        <f t="shared" si="0"/>
        <v>621000</v>
      </c>
      <c r="M10" s="63">
        <v>2042500000</v>
      </c>
      <c r="N10" s="19" t="s">
        <v>153</v>
      </c>
    </row>
    <row r="11" spans="1:15" x14ac:dyDescent="0.25">
      <c r="A11" s="7">
        <v>10</v>
      </c>
      <c r="B11" s="8" t="s">
        <v>16</v>
      </c>
      <c r="C11" s="75" t="s">
        <v>41</v>
      </c>
      <c r="D11" s="8" t="s">
        <v>55</v>
      </c>
      <c r="E11" s="8" t="s">
        <v>55</v>
      </c>
      <c r="F11" s="8" t="s">
        <v>7</v>
      </c>
      <c r="G11" s="9">
        <v>0</v>
      </c>
      <c r="H11" s="10" t="s">
        <v>58</v>
      </c>
      <c r="I11" s="10" t="s">
        <v>63</v>
      </c>
      <c r="J11" s="10" t="s">
        <v>93</v>
      </c>
      <c r="K11" s="9">
        <v>892.6</v>
      </c>
      <c r="L11" s="57">
        <f t="shared" si="0"/>
        <v>459000</v>
      </c>
      <c r="M11" s="63">
        <v>409703000</v>
      </c>
      <c r="N11" s="19"/>
    </row>
    <row r="12" spans="1:15" x14ac:dyDescent="0.25">
      <c r="A12" s="7">
        <v>11</v>
      </c>
      <c r="B12" s="8" t="s">
        <v>17</v>
      </c>
      <c r="C12" s="8" t="s">
        <v>42</v>
      </c>
      <c r="D12" s="8" t="s">
        <v>55</v>
      </c>
      <c r="E12" s="8" t="s">
        <v>56</v>
      </c>
      <c r="F12" s="8" t="s">
        <v>7</v>
      </c>
      <c r="G12" s="9">
        <v>0</v>
      </c>
      <c r="H12" s="10" t="s">
        <v>68</v>
      </c>
      <c r="I12" s="10" t="s">
        <v>69</v>
      </c>
      <c r="J12" s="10" t="s">
        <v>89</v>
      </c>
      <c r="K12" s="9">
        <v>2044</v>
      </c>
      <c r="L12" s="57">
        <f t="shared" si="0"/>
        <v>621000</v>
      </c>
      <c r="M12" s="63">
        <v>1269324000</v>
      </c>
      <c r="N12" s="19"/>
    </row>
    <row r="13" spans="1:15" x14ac:dyDescent="0.25">
      <c r="A13" s="7">
        <v>12</v>
      </c>
      <c r="B13" s="8" t="s">
        <v>18</v>
      </c>
      <c r="C13" s="8" t="s">
        <v>43</v>
      </c>
      <c r="D13" s="8" t="s">
        <v>55</v>
      </c>
      <c r="E13" s="8" t="s">
        <v>55</v>
      </c>
      <c r="F13" s="8" t="s">
        <v>7</v>
      </c>
      <c r="G13" s="9">
        <v>0</v>
      </c>
      <c r="H13" s="10" t="s">
        <v>58</v>
      </c>
      <c r="I13" s="10" t="s">
        <v>77</v>
      </c>
      <c r="J13" s="10" t="s">
        <v>94</v>
      </c>
      <c r="K13" s="9">
        <v>321.2</v>
      </c>
      <c r="L13" s="57">
        <f t="shared" si="0"/>
        <v>1800000</v>
      </c>
      <c r="M13" s="63">
        <v>578160000</v>
      </c>
      <c r="N13" s="19"/>
    </row>
    <row r="14" spans="1:15" x14ac:dyDescent="0.25">
      <c r="A14" s="7">
        <v>13</v>
      </c>
      <c r="B14" s="8" t="s">
        <v>19</v>
      </c>
      <c r="C14" s="8" t="s">
        <v>44</v>
      </c>
      <c r="D14" s="8" t="s">
        <v>55</v>
      </c>
      <c r="E14" s="8" t="s">
        <v>57</v>
      </c>
      <c r="F14" s="8" t="s">
        <v>7</v>
      </c>
      <c r="G14" s="9">
        <v>0</v>
      </c>
      <c r="H14" s="10" t="s">
        <v>80</v>
      </c>
      <c r="I14" s="10" t="s">
        <v>82</v>
      </c>
      <c r="J14" s="10" t="s">
        <v>108</v>
      </c>
      <c r="K14" s="9">
        <v>1133.3</v>
      </c>
      <c r="L14" s="57">
        <f t="shared" si="0"/>
        <v>540000</v>
      </c>
      <c r="M14" s="63">
        <v>611982000</v>
      </c>
      <c r="N14" s="19"/>
    </row>
    <row r="15" spans="1:15" ht="120" x14ac:dyDescent="0.25">
      <c r="A15" s="7">
        <v>14</v>
      </c>
      <c r="B15" s="70" t="s">
        <v>20</v>
      </c>
      <c r="C15" s="8" t="s">
        <v>45</v>
      </c>
      <c r="D15" s="8" t="s">
        <v>55</v>
      </c>
      <c r="E15" s="8" t="s">
        <v>57</v>
      </c>
      <c r="F15" s="8" t="s">
        <v>7</v>
      </c>
      <c r="G15" s="9"/>
      <c r="H15" s="10" t="s">
        <v>80</v>
      </c>
      <c r="I15" s="10" t="s">
        <v>81</v>
      </c>
      <c r="J15" s="10" t="s">
        <v>107</v>
      </c>
      <c r="K15" s="9">
        <v>303.02</v>
      </c>
      <c r="L15" s="103">
        <v>513000</v>
      </c>
      <c r="M15" s="63">
        <f>ROUND((K15*L15),0)</f>
        <v>155449260</v>
      </c>
      <c r="N15" s="73" t="s">
        <v>141</v>
      </c>
      <c r="O15" s="104" t="s">
        <v>154</v>
      </c>
    </row>
    <row r="16" spans="1:15" ht="78.75" x14ac:dyDescent="0.25">
      <c r="A16" s="7">
        <v>15</v>
      </c>
      <c r="B16" s="70" t="s">
        <v>22</v>
      </c>
      <c r="C16" s="8" t="s">
        <v>46</v>
      </c>
      <c r="D16" s="8" t="s">
        <v>55</v>
      </c>
      <c r="E16" s="8" t="s">
        <v>55</v>
      </c>
      <c r="F16" s="8" t="s">
        <v>7</v>
      </c>
      <c r="G16" s="9"/>
      <c r="H16" s="10" t="s">
        <v>58</v>
      </c>
      <c r="I16" s="10" t="s">
        <v>85</v>
      </c>
      <c r="J16" s="10" t="s">
        <v>98</v>
      </c>
      <c r="K16" s="9">
        <v>818.07</v>
      </c>
      <c r="L16" s="57">
        <f>L21</f>
        <v>459000</v>
      </c>
      <c r="M16" s="63">
        <f>ROUND((K16*L16),0)</f>
        <v>375494130</v>
      </c>
      <c r="N16" s="73" t="s">
        <v>140</v>
      </c>
    </row>
    <row r="17" spans="1:14" x14ac:dyDescent="0.25">
      <c r="A17" s="7">
        <v>16</v>
      </c>
      <c r="B17" s="8" t="s">
        <v>23</v>
      </c>
      <c r="C17" s="8" t="s">
        <v>47</v>
      </c>
      <c r="D17" s="8" t="s">
        <v>55</v>
      </c>
      <c r="E17" s="8" t="s">
        <v>55</v>
      </c>
      <c r="F17" s="8" t="s">
        <v>24</v>
      </c>
      <c r="G17" s="9">
        <v>0</v>
      </c>
      <c r="H17" s="10" t="s">
        <v>58</v>
      </c>
      <c r="I17" s="10" t="s">
        <v>78</v>
      </c>
      <c r="J17" s="10" t="s">
        <v>95</v>
      </c>
      <c r="K17" s="9">
        <v>262.48</v>
      </c>
      <c r="L17" s="57">
        <f t="shared" ref="L17:L19" si="1">ROUND((M17/K17),0)</f>
        <v>1800000</v>
      </c>
      <c r="M17" s="63">
        <v>472464000</v>
      </c>
      <c r="N17" s="74"/>
    </row>
    <row r="18" spans="1:14" ht="67.5" x14ac:dyDescent="0.25">
      <c r="A18" s="7">
        <v>17</v>
      </c>
      <c r="B18" s="70" t="s">
        <v>25</v>
      </c>
      <c r="C18" s="8" t="s">
        <v>48</v>
      </c>
      <c r="D18" s="8" t="s">
        <v>55</v>
      </c>
      <c r="E18" s="8" t="s">
        <v>55</v>
      </c>
      <c r="F18" s="8" t="s">
        <v>7</v>
      </c>
      <c r="G18" s="9"/>
      <c r="H18" s="10" t="s">
        <v>58</v>
      </c>
      <c r="I18" s="10" t="s">
        <v>86</v>
      </c>
      <c r="J18" s="10" t="s">
        <v>99</v>
      </c>
      <c r="K18" s="9">
        <v>2083.08</v>
      </c>
      <c r="L18" s="57">
        <f>L21</f>
        <v>459000</v>
      </c>
      <c r="M18" s="63">
        <f>ROUND((K18*L18),0)</f>
        <v>956133720</v>
      </c>
      <c r="N18" s="73" t="s">
        <v>139</v>
      </c>
    </row>
    <row r="19" spans="1:14" x14ac:dyDescent="0.25">
      <c r="A19" s="7">
        <v>18</v>
      </c>
      <c r="B19" s="8" t="s">
        <v>26</v>
      </c>
      <c r="C19" s="8" t="s">
        <v>49</v>
      </c>
      <c r="D19" s="8" t="s">
        <v>55</v>
      </c>
      <c r="E19" s="8" t="s">
        <v>55</v>
      </c>
      <c r="F19" s="8" t="s">
        <v>7</v>
      </c>
      <c r="G19" s="9">
        <v>0</v>
      </c>
      <c r="H19" s="10" t="s">
        <v>58</v>
      </c>
      <c r="I19" s="10" t="s">
        <v>79</v>
      </c>
      <c r="J19" s="10" t="s">
        <v>96</v>
      </c>
      <c r="K19" s="9">
        <v>996</v>
      </c>
      <c r="L19" s="57">
        <f t="shared" si="1"/>
        <v>540000</v>
      </c>
      <c r="M19" s="63">
        <v>537840000</v>
      </c>
      <c r="N19" s="19"/>
    </row>
    <row r="20" spans="1:14" ht="67.5" x14ac:dyDescent="0.25">
      <c r="A20" s="7">
        <v>19</v>
      </c>
      <c r="B20" s="70" t="s">
        <v>27</v>
      </c>
      <c r="C20" s="8" t="s">
        <v>50</v>
      </c>
      <c r="D20" s="8" t="s">
        <v>55</v>
      </c>
      <c r="E20" s="8" t="s">
        <v>55</v>
      </c>
      <c r="F20" s="8" t="s">
        <v>7</v>
      </c>
      <c r="G20" s="9"/>
      <c r="H20" s="10" t="s">
        <v>58</v>
      </c>
      <c r="I20" s="10" t="s">
        <v>84</v>
      </c>
      <c r="J20" s="10" t="s">
        <v>97</v>
      </c>
      <c r="K20" s="9">
        <v>1748.11</v>
      </c>
      <c r="L20" s="57">
        <f>L21</f>
        <v>459000</v>
      </c>
      <c r="M20" s="63">
        <f t="shared" ref="M20:M21" si="2">ROUND((K20*L20),0)</f>
        <v>802382490</v>
      </c>
      <c r="N20" s="73" t="s">
        <v>139</v>
      </c>
    </row>
    <row r="21" spans="1:14" ht="67.5" x14ac:dyDescent="0.25">
      <c r="A21" s="7">
        <v>20</v>
      </c>
      <c r="B21" s="70" t="s">
        <v>28</v>
      </c>
      <c r="C21" s="8" t="s">
        <v>51</v>
      </c>
      <c r="D21" s="8" t="s">
        <v>55</v>
      </c>
      <c r="E21" s="8" t="s">
        <v>57</v>
      </c>
      <c r="F21" s="8" t="s">
        <v>7</v>
      </c>
      <c r="G21" s="9"/>
      <c r="H21" s="10" t="s">
        <v>80</v>
      </c>
      <c r="I21" s="10" t="s">
        <v>83</v>
      </c>
      <c r="J21" s="10" t="s">
        <v>109</v>
      </c>
      <c r="K21" s="9">
        <v>1173.3900000000001</v>
      </c>
      <c r="L21" s="57">
        <f>L22</f>
        <v>459000</v>
      </c>
      <c r="M21" s="63">
        <f t="shared" si="2"/>
        <v>538586010</v>
      </c>
      <c r="N21" s="73" t="s">
        <v>138</v>
      </c>
    </row>
    <row r="22" spans="1:14" ht="15.75" thickBot="1" x14ac:dyDescent="0.3">
      <c r="A22" s="12">
        <v>21</v>
      </c>
      <c r="B22" s="13" t="s">
        <v>29</v>
      </c>
      <c r="C22" s="13" t="s">
        <v>52</v>
      </c>
      <c r="D22" s="13" t="s">
        <v>55</v>
      </c>
      <c r="E22" s="13" t="s">
        <v>57</v>
      </c>
      <c r="F22" s="13" t="s">
        <v>7</v>
      </c>
      <c r="G22" s="14">
        <v>0</v>
      </c>
      <c r="H22" s="15" t="s">
        <v>80</v>
      </c>
      <c r="I22" s="15" t="s">
        <v>83</v>
      </c>
      <c r="J22" s="15" t="s">
        <v>110</v>
      </c>
      <c r="K22" s="14">
        <v>1148.8</v>
      </c>
      <c r="L22" s="57">
        <f t="shared" ref="L22" si="3">ROUND((M22/K22),0)</f>
        <v>459000</v>
      </c>
      <c r="M22" s="66">
        <v>527299000</v>
      </c>
      <c r="N22" s="20"/>
    </row>
    <row r="24" spans="1:14" ht="15.75" thickBot="1" x14ac:dyDescent="0.3"/>
    <row r="25" spans="1:14" ht="15.75" x14ac:dyDescent="0.25">
      <c r="A25" s="109" t="s">
        <v>143</v>
      </c>
      <c r="B25" s="110"/>
      <c r="C25" s="110"/>
      <c r="D25" s="110"/>
      <c r="E25" s="110"/>
      <c r="F25" s="110"/>
      <c r="G25" s="110"/>
    </row>
    <row r="26" spans="1:14" x14ac:dyDescent="0.25">
      <c r="A26" s="80"/>
      <c r="B26" s="11"/>
      <c r="C26" s="11"/>
      <c r="D26" s="11"/>
      <c r="E26" s="11"/>
    </row>
    <row r="27" spans="1:14" x14ac:dyDescent="0.25">
      <c r="A27" s="82" t="s">
        <v>65</v>
      </c>
      <c r="B27" s="77" t="s">
        <v>0</v>
      </c>
      <c r="C27" s="77" t="s">
        <v>31</v>
      </c>
      <c r="D27" s="77" t="s">
        <v>54</v>
      </c>
      <c r="E27" s="78" t="s">
        <v>61</v>
      </c>
      <c r="F27" s="78" t="s">
        <v>62</v>
      </c>
      <c r="G27" s="78" t="s">
        <v>64</v>
      </c>
      <c r="H27" s="6"/>
    </row>
    <row r="28" spans="1:14" x14ac:dyDescent="0.25">
      <c r="A28" s="7">
        <v>1</v>
      </c>
      <c r="B28" s="8" t="s">
        <v>3</v>
      </c>
      <c r="C28" s="8" t="s">
        <v>32</v>
      </c>
      <c r="D28" s="8" t="s">
        <v>55</v>
      </c>
      <c r="E28" s="9">
        <v>595.09</v>
      </c>
      <c r="F28" s="88">
        <v>1890000</v>
      </c>
      <c r="G28" s="86">
        <v>1124720000</v>
      </c>
      <c r="H28" s="108"/>
    </row>
    <row r="29" spans="1:14" x14ac:dyDescent="0.25">
      <c r="A29" s="7">
        <v>2</v>
      </c>
      <c r="B29" s="8" t="s">
        <v>8</v>
      </c>
      <c r="C29" s="8" t="s">
        <v>33</v>
      </c>
      <c r="D29" s="8" t="s">
        <v>55</v>
      </c>
      <c r="E29" s="9">
        <v>983.5</v>
      </c>
      <c r="F29" s="88">
        <v>540000</v>
      </c>
      <c r="G29" s="86">
        <v>531090000</v>
      </c>
      <c r="H29" s="108"/>
    </row>
    <row r="30" spans="1:14" x14ac:dyDescent="0.25">
      <c r="A30" s="7">
        <v>3</v>
      </c>
      <c r="B30" s="8" t="s">
        <v>9</v>
      </c>
      <c r="C30" s="8" t="s">
        <v>34</v>
      </c>
      <c r="D30" s="8" t="s">
        <v>55</v>
      </c>
      <c r="E30" s="9">
        <v>1659.4</v>
      </c>
      <c r="F30" s="88">
        <v>540000</v>
      </c>
      <c r="G30" s="86">
        <v>896076000</v>
      </c>
      <c r="H30" s="108"/>
    </row>
    <row r="31" spans="1:14" x14ac:dyDescent="0.25">
      <c r="A31" s="7">
        <v>4</v>
      </c>
      <c r="B31" s="8" t="s">
        <v>10</v>
      </c>
      <c r="C31" s="8" t="s">
        <v>35</v>
      </c>
      <c r="D31" s="8" t="s">
        <v>55</v>
      </c>
      <c r="E31" s="9">
        <v>232.01</v>
      </c>
      <c r="F31" s="88">
        <v>459002</v>
      </c>
      <c r="G31" s="86">
        <v>106493000</v>
      </c>
      <c r="H31" s="108"/>
    </row>
    <row r="32" spans="1:14" x14ac:dyDescent="0.25">
      <c r="A32" s="7">
        <v>5</v>
      </c>
      <c r="B32" s="8" t="s">
        <v>11</v>
      </c>
      <c r="C32" s="8" t="s">
        <v>36</v>
      </c>
      <c r="D32" s="8" t="s">
        <v>56</v>
      </c>
      <c r="E32" s="9">
        <v>2138.98</v>
      </c>
      <c r="F32" s="88">
        <v>621000</v>
      </c>
      <c r="G32" s="86">
        <v>1328307000</v>
      </c>
      <c r="H32" s="108"/>
    </row>
    <row r="33" spans="1:8" x14ac:dyDescent="0.25">
      <c r="A33" s="7">
        <v>6</v>
      </c>
      <c r="B33" s="8" t="s">
        <v>12</v>
      </c>
      <c r="C33" s="8" t="s">
        <v>37</v>
      </c>
      <c r="D33" s="8" t="s">
        <v>56</v>
      </c>
      <c r="E33" s="9">
        <v>1570</v>
      </c>
      <c r="F33" s="88">
        <v>621000</v>
      </c>
      <c r="G33" s="86">
        <v>974970000</v>
      </c>
      <c r="H33" s="108"/>
    </row>
    <row r="34" spans="1:8" x14ac:dyDescent="0.25">
      <c r="A34" s="7">
        <v>7</v>
      </c>
      <c r="B34" s="8" t="s">
        <v>13</v>
      </c>
      <c r="C34" s="8" t="s">
        <v>38</v>
      </c>
      <c r="D34" s="8" t="s">
        <v>56</v>
      </c>
      <c r="E34" s="9">
        <v>1226.43</v>
      </c>
      <c r="F34" s="88">
        <v>621000</v>
      </c>
      <c r="G34" s="86">
        <v>761613000</v>
      </c>
      <c r="H34" s="108"/>
    </row>
    <row r="35" spans="1:8" x14ac:dyDescent="0.25">
      <c r="A35" s="7">
        <v>8</v>
      </c>
      <c r="B35" s="8" t="s">
        <v>14</v>
      </c>
      <c r="C35" s="8" t="s">
        <v>39</v>
      </c>
      <c r="D35" s="8" t="s">
        <v>56</v>
      </c>
      <c r="E35" s="9">
        <v>2120.92</v>
      </c>
      <c r="F35" s="88">
        <v>621000</v>
      </c>
      <c r="G35" s="86">
        <v>1317091000</v>
      </c>
      <c r="H35" s="108"/>
    </row>
    <row r="36" spans="1:8" x14ac:dyDescent="0.25">
      <c r="A36" s="7">
        <v>9</v>
      </c>
      <c r="B36" s="8" t="s">
        <v>15</v>
      </c>
      <c r="C36" s="8" t="s">
        <v>40</v>
      </c>
      <c r="D36" s="8" t="s">
        <v>56</v>
      </c>
      <c r="E36" s="9">
        <v>3289.05</v>
      </c>
      <c r="F36" s="88">
        <v>621000</v>
      </c>
      <c r="G36" s="86">
        <v>2042500000</v>
      </c>
      <c r="H36" s="108"/>
    </row>
    <row r="37" spans="1:8" x14ac:dyDescent="0.25">
      <c r="A37" s="7">
        <v>10</v>
      </c>
      <c r="B37" s="8" t="s">
        <v>16</v>
      </c>
      <c r="C37" s="75" t="s">
        <v>41</v>
      </c>
      <c r="D37" s="8" t="s">
        <v>55</v>
      </c>
      <c r="E37" s="9">
        <v>892.6</v>
      </c>
      <c r="F37" s="88">
        <v>459000</v>
      </c>
      <c r="G37" s="86">
        <v>409703000</v>
      </c>
      <c r="H37" s="108"/>
    </row>
    <row r="38" spans="1:8" x14ac:dyDescent="0.25">
      <c r="A38" s="7">
        <v>11</v>
      </c>
      <c r="B38" s="8" t="s">
        <v>17</v>
      </c>
      <c r="C38" s="8" t="s">
        <v>42</v>
      </c>
      <c r="D38" s="8" t="s">
        <v>56</v>
      </c>
      <c r="E38" s="9">
        <v>2044</v>
      </c>
      <c r="F38" s="88">
        <v>621000</v>
      </c>
      <c r="G38" s="86">
        <v>1269324000</v>
      </c>
      <c r="H38" s="108"/>
    </row>
    <row r="39" spans="1:8" x14ac:dyDescent="0.25">
      <c r="A39" s="7">
        <v>12</v>
      </c>
      <c r="B39" s="8" t="s">
        <v>18</v>
      </c>
      <c r="C39" s="8" t="s">
        <v>43</v>
      </c>
      <c r="D39" s="8" t="s">
        <v>55</v>
      </c>
      <c r="E39" s="9">
        <v>321.2</v>
      </c>
      <c r="F39" s="88">
        <v>1800000</v>
      </c>
      <c r="G39" s="86">
        <v>578160000</v>
      </c>
      <c r="H39" s="108"/>
    </row>
    <row r="40" spans="1:8" x14ac:dyDescent="0.25">
      <c r="A40" s="7">
        <v>13</v>
      </c>
      <c r="B40" s="8" t="s">
        <v>19</v>
      </c>
      <c r="C40" s="8" t="s">
        <v>44</v>
      </c>
      <c r="D40" s="8" t="s">
        <v>57</v>
      </c>
      <c r="E40" s="9">
        <v>1133.3</v>
      </c>
      <c r="F40" s="88">
        <v>540000</v>
      </c>
      <c r="G40" s="86">
        <v>611982000</v>
      </c>
      <c r="H40" s="108"/>
    </row>
    <row r="41" spans="1:8" x14ac:dyDescent="0.25">
      <c r="A41" s="7">
        <v>14</v>
      </c>
      <c r="B41" s="70" t="s">
        <v>20</v>
      </c>
      <c r="C41" s="8" t="s">
        <v>45</v>
      </c>
      <c r="D41" s="8" t="s">
        <v>57</v>
      </c>
      <c r="E41" s="70">
        <v>303.02</v>
      </c>
      <c r="F41" s="88">
        <v>513000</v>
      </c>
      <c r="G41" s="87">
        <v>155449260</v>
      </c>
      <c r="H41" s="108"/>
    </row>
    <row r="42" spans="1:8" x14ac:dyDescent="0.25">
      <c r="A42" s="7">
        <v>15</v>
      </c>
      <c r="B42" s="70" t="s">
        <v>22</v>
      </c>
      <c r="C42" s="8" t="s">
        <v>46</v>
      </c>
      <c r="D42" s="8" t="s">
        <v>55</v>
      </c>
      <c r="E42" s="70">
        <v>818.07</v>
      </c>
      <c r="F42" s="89">
        <v>459000</v>
      </c>
      <c r="G42" s="87">
        <v>375494130</v>
      </c>
      <c r="H42" s="108"/>
    </row>
    <row r="43" spans="1:8" x14ac:dyDescent="0.25">
      <c r="A43" s="7">
        <v>16</v>
      </c>
      <c r="B43" s="8" t="s">
        <v>23</v>
      </c>
      <c r="C43" s="8" t="s">
        <v>47</v>
      </c>
      <c r="D43" s="8" t="s">
        <v>55</v>
      </c>
      <c r="E43" s="9">
        <v>262.48</v>
      </c>
      <c r="F43" s="88">
        <v>1800000</v>
      </c>
      <c r="G43" s="86">
        <v>472464000</v>
      </c>
      <c r="H43" s="108"/>
    </row>
    <row r="44" spans="1:8" x14ac:dyDescent="0.25">
      <c r="A44" s="7">
        <v>17</v>
      </c>
      <c r="B44" s="70" t="s">
        <v>25</v>
      </c>
      <c r="C44" s="8" t="s">
        <v>48</v>
      </c>
      <c r="D44" s="8" t="s">
        <v>55</v>
      </c>
      <c r="E44" s="70">
        <v>2083.08</v>
      </c>
      <c r="F44" s="89">
        <v>459000</v>
      </c>
      <c r="G44" s="87">
        <v>956133720</v>
      </c>
      <c r="H44" s="108"/>
    </row>
    <row r="45" spans="1:8" x14ac:dyDescent="0.25">
      <c r="A45" s="7">
        <v>18</v>
      </c>
      <c r="B45" s="8" t="s">
        <v>26</v>
      </c>
      <c r="C45" s="8" t="s">
        <v>49</v>
      </c>
      <c r="D45" s="8" t="s">
        <v>55</v>
      </c>
      <c r="E45" s="9">
        <v>996</v>
      </c>
      <c r="F45" s="88">
        <v>540000</v>
      </c>
      <c r="G45" s="86">
        <v>537840000</v>
      </c>
      <c r="H45" s="108"/>
    </row>
    <row r="46" spans="1:8" x14ac:dyDescent="0.25">
      <c r="A46" s="7">
        <v>19</v>
      </c>
      <c r="B46" s="70" t="s">
        <v>27</v>
      </c>
      <c r="C46" s="8" t="s">
        <v>50</v>
      </c>
      <c r="D46" s="8" t="s">
        <v>55</v>
      </c>
      <c r="E46" s="70">
        <v>1748.11</v>
      </c>
      <c r="F46" s="89">
        <v>459000</v>
      </c>
      <c r="G46" s="87">
        <v>802382490</v>
      </c>
      <c r="H46" s="108"/>
    </row>
    <row r="47" spans="1:8" x14ac:dyDescent="0.25">
      <c r="A47" s="7">
        <v>20</v>
      </c>
      <c r="B47" s="70" t="s">
        <v>28</v>
      </c>
      <c r="C47" s="8" t="s">
        <v>51</v>
      </c>
      <c r="D47" s="8" t="s">
        <v>57</v>
      </c>
      <c r="E47" s="70">
        <v>1173.3900000000001</v>
      </c>
      <c r="F47" s="88">
        <v>459000</v>
      </c>
      <c r="G47" s="87">
        <v>538586010</v>
      </c>
      <c r="H47" s="108"/>
    </row>
    <row r="48" spans="1:8" x14ac:dyDescent="0.25">
      <c r="A48" s="7">
        <v>21</v>
      </c>
      <c r="B48" s="8" t="s">
        <v>29</v>
      </c>
      <c r="C48" s="8" t="s">
        <v>52</v>
      </c>
      <c r="D48" s="8" t="s">
        <v>57</v>
      </c>
      <c r="E48" s="9">
        <v>1148.8</v>
      </c>
      <c r="F48" s="88">
        <v>459000</v>
      </c>
      <c r="G48" s="86">
        <v>527299000</v>
      </c>
      <c r="H48" s="108"/>
    </row>
    <row r="49" spans="1:7" x14ac:dyDescent="0.25">
      <c r="A49" s="111" t="s">
        <v>144</v>
      </c>
      <c r="B49" s="112"/>
      <c r="C49" s="112"/>
      <c r="D49" s="112"/>
      <c r="E49" s="112"/>
      <c r="F49" s="112"/>
      <c r="G49" s="112"/>
    </row>
    <row r="50" spans="1:7" ht="15.75" thickBot="1" x14ac:dyDescent="0.3">
      <c r="A50" s="83"/>
      <c r="B50" s="84"/>
      <c r="C50" s="84"/>
      <c r="D50" s="84"/>
      <c r="E50" s="84"/>
      <c r="F50" s="84"/>
      <c r="G50" s="84"/>
    </row>
  </sheetData>
  <mergeCells count="2">
    <mergeCell ref="A25:G25"/>
    <mergeCell ref="A49:G4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48"/>
  <sheetViews>
    <sheetView tabSelected="1" topLeftCell="A22" workbookViewId="0">
      <selection activeCell="I24" sqref="I24"/>
    </sheetView>
  </sheetViews>
  <sheetFormatPr baseColWidth="10" defaultRowHeight="15" x14ac:dyDescent="0.25"/>
  <cols>
    <col min="2" max="2" width="19.42578125" bestFit="1" customWidth="1"/>
    <col min="3" max="3" width="17" customWidth="1"/>
    <col min="4" max="4" width="13.140625" bestFit="1" customWidth="1"/>
    <col min="6" max="6" width="14.140625" customWidth="1"/>
    <col min="7" max="7" width="17.85546875" customWidth="1"/>
    <col min="9" max="9" width="15.28515625" customWidth="1"/>
    <col min="10" max="10" width="19.5703125" customWidth="1"/>
  </cols>
  <sheetData>
    <row r="1" spans="1:11" x14ac:dyDescent="0.25">
      <c r="A1" s="128" t="s">
        <v>0</v>
      </c>
      <c r="B1" s="128" t="s">
        <v>31</v>
      </c>
      <c r="C1" s="132" t="s">
        <v>147</v>
      </c>
      <c r="D1" s="129" t="s">
        <v>61</v>
      </c>
      <c r="E1" s="134" t="s">
        <v>149</v>
      </c>
      <c r="F1" s="134"/>
      <c r="G1" s="134"/>
      <c r="H1" s="133" t="s">
        <v>150</v>
      </c>
      <c r="I1" s="133"/>
      <c r="J1" s="133"/>
    </row>
    <row r="2" spans="1:11" ht="31.5" x14ac:dyDescent="0.25">
      <c r="A2" s="128"/>
      <c r="B2" s="128"/>
      <c r="C2" s="132"/>
      <c r="D2" s="129"/>
      <c r="E2" s="93" t="s">
        <v>151</v>
      </c>
      <c r="F2" s="93" t="s">
        <v>64</v>
      </c>
      <c r="G2" s="93" t="s">
        <v>152</v>
      </c>
      <c r="H2" s="102" t="s">
        <v>151</v>
      </c>
      <c r="I2" s="102" t="s">
        <v>64</v>
      </c>
      <c r="J2" s="102" t="s">
        <v>152</v>
      </c>
    </row>
    <row r="3" spans="1:11" x14ac:dyDescent="0.25">
      <c r="A3" s="8" t="s">
        <v>3</v>
      </c>
      <c r="B3" s="8" t="s">
        <v>32</v>
      </c>
      <c r="C3" s="8">
        <v>9.9</v>
      </c>
      <c r="D3" s="96">
        <v>595.09</v>
      </c>
      <c r="E3" s="97">
        <v>1890000</v>
      </c>
      <c r="F3" s="94">
        <v>1124720000</v>
      </c>
      <c r="G3" s="94">
        <f>(F3*C3)/1000</f>
        <v>11134728</v>
      </c>
      <c r="H3" s="97"/>
      <c r="I3" s="94"/>
      <c r="J3" s="94"/>
    </row>
    <row r="4" spans="1:11" x14ac:dyDescent="0.25">
      <c r="A4" s="8" t="s">
        <v>8</v>
      </c>
      <c r="B4" s="8" t="s">
        <v>33</v>
      </c>
      <c r="C4" s="8">
        <v>7.8</v>
      </c>
      <c r="D4" s="96">
        <v>983.5</v>
      </c>
      <c r="E4" s="97">
        <v>540000</v>
      </c>
      <c r="F4" s="94">
        <v>531090000</v>
      </c>
      <c r="G4" s="94">
        <f t="shared" ref="G4:G23" si="0">(F4*C4)/1000</f>
        <v>4142502</v>
      </c>
      <c r="H4" s="97"/>
      <c r="I4" s="94"/>
      <c r="J4" s="105"/>
      <c r="K4" s="107">
        <v>8</v>
      </c>
    </row>
    <row r="5" spans="1:11" x14ac:dyDescent="0.25">
      <c r="A5" s="8" t="s">
        <v>9</v>
      </c>
      <c r="B5" s="8" t="s">
        <v>34</v>
      </c>
      <c r="C5" s="8">
        <v>9.5</v>
      </c>
      <c r="D5" s="96">
        <v>1659.4</v>
      </c>
      <c r="E5" s="97">
        <v>540000</v>
      </c>
      <c r="F5" s="94">
        <v>896076000</v>
      </c>
      <c r="G5" s="94">
        <f t="shared" si="0"/>
        <v>8512722</v>
      </c>
      <c r="H5" s="97"/>
      <c r="I5" s="94"/>
      <c r="J5" s="105"/>
      <c r="K5" s="107">
        <v>9.5</v>
      </c>
    </row>
    <row r="6" spans="1:11" x14ac:dyDescent="0.25">
      <c r="A6" s="8" t="s">
        <v>10</v>
      </c>
      <c r="B6" s="8" t="s">
        <v>35</v>
      </c>
      <c r="C6" s="8">
        <v>5.5</v>
      </c>
      <c r="D6" s="96">
        <v>232.01</v>
      </c>
      <c r="E6" s="97">
        <v>459002</v>
      </c>
      <c r="F6" s="94">
        <v>106493000</v>
      </c>
      <c r="G6" s="94">
        <f t="shared" si="0"/>
        <v>585711.5</v>
      </c>
      <c r="H6" s="97"/>
      <c r="I6" s="94"/>
      <c r="J6" s="105"/>
      <c r="K6" s="107">
        <v>5.7</v>
      </c>
    </row>
    <row r="7" spans="1:11" x14ac:dyDescent="0.25">
      <c r="A7" s="8" t="s">
        <v>11</v>
      </c>
      <c r="B7" s="8" t="s">
        <v>36</v>
      </c>
      <c r="C7" s="8">
        <v>10.8</v>
      </c>
      <c r="D7" s="96">
        <v>2138.98</v>
      </c>
      <c r="E7" s="97">
        <v>621000</v>
      </c>
      <c r="F7" s="94">
        <v>1328307000</v>
      </c>
      <c r="G7" s="94">
        <f t="shared" si="0"/>
        <v>14345715.6</v>
      </c>
      <c r="H7" s="97"/>
      <c r="I7" s="94"/>
      <c r="J7" s="105"/>
      <c r="K7" s="107">
        <v>10.8</v>
      </c>
    </row>
    <row r="8" spans="1:11" x14ac:dyDescent="0.25">
      <c r="A8" s="8" t="s">
        <v>12</v>
      </c>
      <c r="B8" s="8" t="s">
        <v>37</v>
      </c>
      <c r="C8" s="8">
        <v>9.5</v>
      </c>
      <c r="D8" s="96">
        <v>1570</v>
      </c>
      <c r="E8" s="97">
        <v>621000</v>
      </c>
      <c r="F8" s="94">
        <v>974970000</v>
      </c>
      <c r="G8" s="94">
        <f t="shared" si="0"/>
        <v>9262215</v>
      </c>
      <c r="H8" s="97"/>
      <c r="I8" s="94"/>
      <c r="J8" s="105"/>
      <c r="K8" s="107">
        <v>9.5</v>
      </c>
    </row>
    <row r="9" spans="1:11" x14ac:dyDescent="0.25">
      <c r="A9" s="8" t="s">
        <v>13</v>
      </c>
      <c r="B9" s="8" t="s">
        <v>38</v>
      </c>
      <c r="C9" s="8">
        <v>9</v>
      </c>
      <c r="D9" s="96">
        <v>1226.43</v>
      </c>
      <c r="E9" s="97">
        <v>621000</v>
      </c>
      <c r="F9" s="94">
        <v>761613000</v>
      </c>
      <c r="G9" s="94">
        <f t="shared" si="0"/>
        <v>6854517</v>
      </c>
      <c r="H9" s="97"/>
      <c r="I9" s="94"/>
      <c r="J9" s="105"/>
      <c r="K9" s="107">
        <v>9</v>
      </c>
    </row>
    <row r="10" spans="1:11" x14ac:dyDescent="0.25">
      <c r="A10" s="8" t="s">
        <v>14</v>
      </c>
      <c r="B10" s="8" t="s">
        <v>39</v>
      </c>
      <c r="C10" s="8">
        <v>10.8</v>
      </c>
      <c r="D10" s="96">
        <v>2120.92</v>
      </c>
      <c r="E10" s="97">
        <v>621000</v>
      </c>
      <c r="F10" s="94">
        <v>1317091000</v>
      </c>
      <c r="G10" s="94">
        <f t="shared" si="0"/>
        <v>14224582.800000001</v>
      </c>
      <c r="H10" s="97"/>
      <c r="I10" s="94"/>
      <c r="J10" s="105"/>
      <c r="K10" s="107">
        <v>10.8</v>
      </c>
    </row>
    <row r="11" spans="1:11" x14ac:dyDescent="0.25">
      <c r="A11" s="8" t="s">
        <v>15</v>
      </c>
      <c r="B11" s="8" t="s">
        <v>40</v>
      </c>
      <c r="C11" s="8">
        <v>11.3</v>
      </c>
      <c r="D11" s="96">
        <v>3289.05</v>
      </c>
      <c r="E11" s="97">
        <v>621000</v>
      </c>
      <c r="F11" s="94">
        <v>2042500000</v>
      </c>
      <c r="G11" s="94">
        <f t="shared" si="0"/>
        <v>23080250</v>
      </c>
      <c r="H11" s="97"/>
      <c r="I11" s="94"/>
      <c r="J11" s="105"/>
      <c r="K11" s="107">
        <v>11.3</v>
      </c>
    </row>
    <row r="12" spans="1:11" x14ac:dyDescent="0.25">
      <c r="A12" s="8" t="s">
        <v>16</v>
      </c>
      <c r="B12" s="75" t="s">
        <v>41</v>
      </c>
      <c r="C12" s="8">
        <v>7</v>
      </c>
      <c r="D12" s="96">
        <v>892.6</v>
      </c>
      <c r="E12" s="97">
        <v>459000</v>
      </c>
      <c r="F12" s="94">
        <v>409703000</v>
      </c>
      <c r="G12" s="94">
        <f t="shared" si="0"/>
        <v>2867921</v>
      </c>
      <c r="H12" s="97"/>
      <c r="I12" s="94"/>
      <c r="J12" s="105"/>
      <c r="K12" s="107">
        <v>7.8</v>
      </c>
    </row>
    <row r="13" spans="1:11" x14ac:dyDescent="0.25">
      <c r="A13" s="8" t="s">
        <v>17</v>
      </c>
      <c r="B13" s="8" t="s">
        <v>42</v>
      </c>
      <c r="C13" s="8">
        <v>10.3</v>
      </c>
      <c r="D13" s="96">
        <v>2044</v>
      </c>
      <c r="E13" s="97">
        <v>621000</v>
      </c>
      <c r="F13" s="94">
        <v>1269324000</v>
      </c>
      <c r="G13" s="94">
        <f t="shared" si="0"/>
        <v>13074037.199999999</v>
      </c>
      <c r="H13" s="97"/>
      <c r="I13" s="94"/>
      <c r="J13" s="105"/>
      <c r="K13" s="107">
        <v>10.3</v>
      </c>
    </row>
    <row r="14" spans="1:11" x14ac:dyDescent="0.25">
      <c r="A14" s="8" t="s">
        <v>18</v>
      </c>
      <c r="B14" s="8" t="s">
        <v>43</v>
      </c>
      <c r="C14" s="8">
        <v>8</v>
      </c>
      <c r="D14" s="96">
        <v>321.2</v>
      </c>
      <c r="E14" s="97">
        <v>1800000</v>
      </c>
      <c r="F14" s="94">
        <v>578160000</v>
      </c>
      <c r="G14" s="94">
        <f t="shared" si="0"/>
        <v>4625280</v>
      </c>
      <c r="H14" s="97"/>
      <c r="I14" s="94"/>
      <c r="J14" s="105"/>
      <c r="K14" s="107">
        <v>8.4</v>
      </c>
    </row>
    <row r="15" spans="1:11" x14ac:dyDescent="0.25">
      <c r="A15" s="8" t="s">
        <v>19</v>
      </c>
      <c r="B15" s="8" t="s">
        <v>44</v>
      </c>
      <c r="C15" s="8">
        <v>8.1999999999999993</v>
      </c>
      <c r="D15" s="96">
        <v>1133.3</v>
      </c>
      <c r="E15" s="97">
        <v>540000</v>
      </c>
      <c r="F15" s="94">
        <v>611982000</v>
      </c>
      <c r="G15" s="94">
        <f t="shared" si="0"/>
        <v>5018252.4000000004</v>
      </c>
      <c r="H15" s="97"/>
      <c r="I15" s="94"/>
      <c r="J15" s="105"/>
      <c r="K15" s="107">
        <v>8.6</v>
      </c>
    </row>
    <row r="16" spans="1:11" x14ac:dyDescent="0.25">
      <c r="A16" s="98" t="s">
        <v>20</v>
      </c>
      <c r="B16" s="98" t="s">
        <v>45</v>
      </c>
      <c r="C16" s="98">
        <v>5.8</v>
      </c>
      <c r="D16" s="99">
        <v>303.02</v>
      </c>
      <c r="E16" s="100">
        <v>513000</v>
      </c>
      <c r="F16" s="101">
        <v>155449260</v>
      </c>
      <c r="G16" s="101">
        <f t="shared" si="0"/>
        <v>901605.70799999998</v>
      </c>
      <c r="H16" s="100"/>
      <c r="I16" s="101"/>
      <c r="J16" s="106"/>
      <c r="K16" s="107">
        <v>6</v>
      </c>
    </row>
    <row r="17" spans="1:11" x14ac:dyDescent="0.25">
      <c r="A17" s="98" t="s">
        <v>22</v>
      </c>
      <c r="B17" s="98" t="s">
        <v>46</v>
      </c>
      <c r="C17" s="98">
        <v>7.4</v>
      </c>
      <c r="D17" s="99">
        <v>818.07</v>
      </c>
      <c r="E17" s="100">
        <v>459000</v>
      </c>
      <c r="F17" s="101">
        <v>375494130</v>
      </c>
      <c r="G17" s="101">
        <f t="shared" si="0"/>
        <v>2778656.5619999999</v>
      </c>
      <c r="H17" s="100"/>
      <c r="I17" s="101"/>
      <c r="J17" s="106"/>
      <c r="K17" s="107">
        <v>7.6</v>
      </c>
    </row>
    <row r="18" spans="1:11" x14ac:dyDescent="0.25">
      <c r="A18" s="8" t="s">
        <v>23</v>
      </c>
      <c r="B18" s="8" t="s">
        <v>47</v>
      </c>
      <c r="C18" s="8">
        <v>7.6</v>
      </c>
      <c r="D18" s="96">
        <v>262.48</v>
      </c>
      <c r="E18" s="97">
        <v>1800000</v>
      </c>
      <c r="F18" s="94">
        <v>472464000</v>
      </c>
      <c r="G18" s="94">
        <f t="shared" si="0"/>
        <v>3590726.4</v>
      </c>
      <c r="H18" s="97"/>
      <c r="I18" s="94"/>
      <c r="J18" s="105"/>
      <c r="K18" s="107">
        <v>7.8</v>
      </c>
    </row>
    <row r="19" spans="1:11" x14ac:dyDescent="0.25">
      <c r="A19" s="98" t="s">
        <v>25</v>
      </c>
      <c r="B19" s="98" t="s">
        <v>48</v>
      </c>
      <c r="C19" s="98">
        <v>9.5</v>
      </c>
      <c r="D19" s="99">
        <v>2083.08</v>
      </c>
      <c r="E19" s="100">
        <v>459000</v>
      </c>
      <c r="F19" s="101">
        <v>956133720</v>
      </c>
      <c r="G19" s="101">
        <f t="shared" si="0"/>
        <v>9083270.3399999999</v>
      </c>
      <c r="H19" s="100"/>
      <c r="I19" s="101"/>
      <c r="J19" s="106"/>
      <c r="K19" s="107">
        <v>10.3</v>
      </c>
    </row>
    <row r="20" spans="1:11" x14ac:dyDescent="0.25">
      <c r="A20" s="8" t="s">
        <v>26</v>
      </c>
      <c r="B20" s="8" t="s">
        <v>49</v>
      </c>
      <c r="C20" s="8">
        <v>7.8</v>
      </c>
      <c r="D20" s="96">
        <v>996</v>
      </c>
      <c r="E20" s="97">
        <v>540000</v>
      </c>
      <c r="F20" s="94">
        <v>537840000</v>
      </c>
      <c r="G20" s="94">
        <f t="shared" si="0"/>
        <v>4195152</v>
      </c>
      <c r="H20" s="97"/>
      <c r="I20" s="94"/>
      <c r="J20" s="105"/>
      <c r="K20" s="107">
        <v>8</v>
      </c>
    </row>
    <row r="21" spans="1:11" x14ac:dyDescent="0.25">
      <c r="A21" s="98" t="s">
        <v>27</v>
      </c>
      <c r="B21" s="98" t="s">
        <v>50</v>
      </c>
      <c r="C21" s="98">
        <v>9.1999999999999993</v>
      </c>
      <c r="D21" s="99">
        <v>1748.11</v>
      </c>
      <c r="E21" s="100">
        <v>459000</v>
      </c>
      <c r="F21" s="101">
        <v>802382490</v>
      </c>
      <c r="G21" s="101">
        <f t="shared" si="0"/>
        <v>7381918.9079999989</v>
      </c>
      <c r="H21" s="100"/>
      <c r="I21" s="101"/>
      <c r="J21" s="106"/>
      <c r="K21" s="107">
        <v>9.9</v>
      </c>
    </row>
    <row r="22" spans="1:11" x14ac:dyDescent="0.25">
      <c r="A22" s="98" t="s">
        <v>28</v>
      </c>
      <c r="B22" s="98" t="s">
        <v>51</v>
      </c>
      <c r="C22" s="98">
        <v>7.8</v>
      </c>
      <c r="D22" s="99">
        <v>1173.3900000000001</v>
      </c>
      <c r="E22" s="100">
        <v>459000</v>
      </c>
      <c r="F22" s="101">
        <v>538586010</v>
      </c>
      <c r="G22" s="101">
        <f t="shared" si="0"/>
        <v>4200970.8779999996</v>
      </c>
      <c r="H22" s="100"/>
      <c r="I22" s="101"/>
      <c r="J22" s="106"/>
      <c r="K22" s="107">
        <v>8.6</v>
      </c>
    </row>
    <row r="23" spans="1:11" x14ac:dyDescent="0.25">
      <c r="A23" s="8" t="s">
        <v>29</v>
      </c>
      <c r="B23" s="8" t="s">
        <v>52</v>
      </c>
      <c r="C23" s="8">
        <v>7.8</v>
      </c>
      <c r="D23" s="96">
        <v>1148.8</v>
      </c>
      <c r="E23" s="97">
        <v>459000</v>
      </c>
      <c r="F23" s="94">
        <v>527299000</v>
      </c>
      <c r="G23" s="94">
        <f t="shared" si="0"/>
        <v>4112932.2</v>
      </c>
      <c r="H23" s="97"/>
      <c r="I23" s="94"/>
      <c r="J23" s="105"/>
      <c r="K23" s="107">
        <v>8.6</v>
      </c>
    </row>
    <row r="24" spans="1:11" x14ac:dyDescent="0.25">
      <c r="G24" s="135">
        <f>SUM(G3:G23)</f>
        <v>153973667.49600002</v>
      </c>
    </row>
    <row r="26" spans="1:11" ht="15" customHeight="1" x14ac:dyDescent="0.25">
      <c r="A26" s="128" t="s">
        <v>0</v>
      </c>
      <c r="B26" s="132" t="s">
        <v>148</v>
      </c>
      <c r="C26" s="132" t="s">
        <v>152</v>
      </c>
    </row>
    <row r="27" spans="1:11" x14ac:dyDescent="0.25">
      <c r="A27" s="128"/>
      <c r="B27" s="132"/>
      <c r="C27" s="132"/>
    </row>
    <row r="28" spans="1:11" x14ac:dyDescent="0.25">
      <c r="A28" s="8" t="s">
        <v>3</v>
      </c>
      <c r="B28" s="94">
        <v>12963734.5</v>
      </c>
      <c r="C28" s="94">
        <v>11134728</v>
      </c>
    </row>
    <row r="29" spans="1:11" x14ac:dyDescent="0.25">
      <c r="A29" s="8" t="s">
        <v>8</v>
      </c>
      <c r="B29" s="94">
        <v>4673592</v>
      </c>
      <c r="C29" s="94">
        <v>4142502</v>
      </c>
    </row>
    <row r="30" spans="1:11" x14ac:dyDescent="0.25">
      <c r="A30" s="8" t="s">
        <v>9</v>
      </c>
      <c r="B30" s="94">
        <v>9363998</v>
      </c>
      <c r="C30" s="94">
        <v>8512722</v>
      </c>
    </row>
    <row r="31" spans="1:11" x14ac:dyDescent="0.25">
      <c r="A31" s="8" t="s">
        <v>10</v>
      </c>
      <c r="B31" s="94">
        <v>761736.6</v>
      </c>
      <c r="C31" s="94">
        <v>585711.5</v>
      </c>
    </row>
    <row r="32" spans="1:11" x14ac:dyDescent="0.25">
      <c r="A32" s="8" t="s">
        <v>11</v>
      </c>
      <c r="B32" s="94">
        <v>14345715.6</v>
      </c>
      <c r="C32" s="94">
        <v>14345715.6</v>
      </c>
    </row>
    <row r="33" spans="1:3" x14ac:dyDescent="0.25">
      <c r="A33" s="8" t="s">
        <v>12</v>
      </c>
      <c r="B33" s="94">
        <v>9262215</v>
      </c>
      <c r="C33" s="94">
        <v>9262215</v>
      </c>
    </row>
    <row r="34" spans="1:3" x14ac:dyDescent="0.25">
      <c r="A34" s="8" t="s">
        <v>13</v>
      </c>
      <c r="B34" s="94">
        <v>6854517</v>
      </c>
      <c r="C34" s="94">
        <v>6854517</v>
      </c>
    </row>
    <row r="35" spans="1:3" x14ac:dyDescent="0.25">
      <c r="A35" s="8" t="s">
        <v>14</v>
      </c>
      <c r="B35" s="94">
        <v>14224582.800000001</v>
      </c>
      <c r="C35" s="94">
        <v>14224582.800000001</v>
      </c>
    </row>
    <row r="36" spans="1:3" x14ac:dyDescent="0.25">
      <c r="A36" s="8" t="s">
        <v>15</v>
      </c>
      <c r="B36" s="94">
        <v>23080250</v>
      </c>
      <c r="C36" s="94">
        <v>23080250</v>
      </c>
    </row>
    <row r="37" spans="1:3" x14ac:dyDescent="0.25">
      <c r="A37" s="8" t="s">
        <v>16</v>
      </c>
      <c r="B37" s="94">
        <v>4135591.2</v>
      </c>
      <c r="C37" s="94">
        <v>2867921</v>
      </c>
    </row>
    <row r="38" spans="1:3" x14ac:dyDescent="0.25">
      <c r="A38" s="8" t="s">
        <v>17</v>
      </c>
      <c r="B38" s="94">
        <v>12126643.199999999</v>
      </c>
      <c r="C38" s="94">
        <v>13074037.199999999</v>
      </c>
    </row>
    <row r="39" spans="1:3" x14ac:dyDescent="0.25">
      <c r="A39" s="8" t="s">
        <v>18</v>
      </c>
      <c r="B39" s="94">
        <v>5342198.4000000004</v>
      </c>
      <c r="C39" s="94">
        <v>4625280</v>
      </c>
    </row>
    <row r="40" spans="1:3" x14ac:dyDescent="0.25">
      <c r="A40" s="8" t="s">
        <v>19</v>
      </c>
      <c r="B40" s="94">
        <v>5789348</v>
      </c>
      <c r="C40" s="94">
        <v>5018252.4000000004</v>
      </c>
    </row>
    <row r="41" spans="1:3" x14ac:dyDescent="0.25">
      <c r="A41" s="98" t="s">
        <v>20</v>
      </c>
      <c r="B41" s="101">
        <v>1079963.28</v>
      </c>
      <c r="C41" s="101">
        <v>901605.70799999998</v>
      </c>
    </row>
    <row r="42" spans="1:3" x14ac:dyDescent="0.25">
      <c r="A42" s="98" t="s">
        <v>22</v>
      </c>
      <c r="B42" s="101">
        <v>3693095.2080000001</v>
      </c>
      <c r="C42" s="101">
        <v>2778656.5619999999</v>
      </c>
    </row>
    <row r="43" spans="1:3" x14ac:dyDescent="0.25">
      <c r="A43" s="8" t="s">
        <v>23</v>
      </c>
      <c r="B43" s="94">
        <v>4053738</v>
      </c>
      <c r="C43" s="94">
        <v>3590726.4</v>
      </c>
    </row>
    <row r="44" spans="1:3" x14ac:dyDescent="0.25">
      <c r="A44" s="98" t="s">
        <v>25</v>
      </c>
      <c r="B44" s="101">
        <v>12744700.056</v>
      </c>
      <c r="C44" s="101">
        <v>9083270.3399999999</v>
      </c>
    </row>
    <row r="45" spans="1:3" x14ac:dyDescent="0.25">
      <c r="A45" s="8" t="s">
        <v>26</v>
      </c>
      <c r="B45" s="94">
        <v>4589568</v>
      </c>
      <c r="C45" s="94">
        <v>4195152</v>
      </c>
    </row>
    <row r="46" spans="1:3" x14ac:dyDescent="0.25">
      <c r="A46" s="98" t="s">
        <v>27</v>
      </c>
      <c r="B46" s="101">
        <v>10279935.665999999</v>
      </c>
      <c r="C46" s="101">
        <v>7381918.9079999989</v>
      </c>
    </row>
    <row r="47" spans="1:3" x14ac:dyDescent="0.25">
      <c r="A47" s="98" t="s">
        <v>28</v>
      </c>
      <c r="B47" s="101">
        <v>5994145.4759999998</v>
      </c>
      <c r="C47" s="101">
        <v>4200970.8779999996</v>
      </c>
    </row>
    <row r="48" spans="1:3" x14ac:dyDescent="0.25">
      <c r="A48" s="8" t="s">
        <v>29</v>
      </c>
      <c r="B48" s="94">
        <v>5868528.2000000002</v>
      </c>
      <c r="C48" s="94">
        <v>4112932.2</v>
      </c>
    </row>
  </sheetData>
  <mergeCells count="9">
    <mergeCell ref="A26:A27"/>
    <mergeCell ref="B26:B27"/>
    <mergeCell ref="C26:C27"/>
    <mergeCell ref="H1:J1"/>
    <mergeCell ref="A1:A2"/>
    <mergeCell ref="B1:B2"/>
    <mergeCell ref="C1:C2"/>
    <mergeCell ref="D1:D2"/>
    <mergeCell ref="E1:G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PREDIOS ESPACIO PUBLICO_2019</vt:lpstr>
      <vt:lpstr>PRED VECINOS RESIDENCIALES_2019</vt:lpstr>
      <vt:lpstr>IMPUESTO PREDIAL BRITALIA 2019</vt:lpstr>
      <vt:lpstr>PREDIOS ESPACIO PUBLICO 2018</vt:lpstr>
      <vt:lpstr>IMPUESTO PREDIAL BRITALIA 2018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Ingrid Rocío Buitrago Arévalo</dc:creator>
  <cp:lastModifiedBy>Steven Segura</cp:lastModifiedBy>
  <dcterms:created xsi:type="dcterms:W3CDTF">2019-02-17T23:38:24Z</dcterms:created>
  <dcterms:modified xsi:type="dcterms:W3CDTF">2019-02-28T21:46:46Z</dcterms:modified>
</cp:coreProperties>
</file>