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TE\Desktop\archivos\"/>
    </mc:Choice>
  </mc:AlternateContent>
  <xr:revisionPtr revIDLastSave="0" documentId="8_{9EEF2B94-E4C4-4FBF-9DB9-1FF9A1474DF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scenario 1" sheetId="1" r:id="rId1"/>
    <sheet name="Escenario 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5" i="2" l="1"/>
  <c r="K75" i="2"/>
  <c r="E75" i="2"/>
  <c r="R74" i="2"/>
  <c r="K74" i="2"/>
  <c r="E74" i="2"/>
  <c r="R53" i="2"/>
  <c r="K53" i="2"/>
  <c r="E53" i="2"/>
  <c r="R52" i="2"/>
  <c r="K52" i="2"/>
  <c r="E52" i="2"/>
  <c r="R31" i="2"/>
  <c r="K31" i="2"/>
  <c r="E31" i="2"/>
  <c r="R30" i="2"/>
  <c r="K30" i="2"/>
  <c r="D30" i="2"/>
  <c r="E30" i="2" s="1"/>
  <c r="R9" i="2"/>
  <c r="K9" i="2"/>
  <c r="E9" i="2"/>
  <c r="R8" i="2"/>
  <c r="K8" i="2"/>
  <c r="E8" i="2"/>
  <c r="E50" i="1" l="1"/>
  <c r="E51" i="1" s="1"/>
  <c r="D50" i="1"/>
  <c r="D51" i="1" s="1"/>
  <c r="C50" i="1"/>
  <c r="C51" i="1" s="1"/>
  <c r="E36" i="1"/>
  <c r="D36" i="1"/>
  <c r="C36" i="1"/>
  <c r="E22" i="1"/>
  <c r="D22" i="1"/>
  <c r="C22" i="1"/>
</calcChain>
</file>

<file path=xl/sharedStrings.xml><?xml version="1.0" encoding="utf-8"?>
<sst xmlns="http://schemas.openxmlformats.org/spreadsheetml/2006/main" count="129" uniqueCount="40">
  <si>
    <t>Round Robin</t>
  </si>
  <si>
    <t>Proportional Fair</t>
  </si>
  <si>
    <t>Best Cqi</t>
  </si>
  <si>
    <t>Throughput</t>
  </si>
  <si>
    <t>Goodput</t>
  </si>
  <si>
    <t>Throughput [Mbps]</t>
  </si>
  <si>
    <t>BW[MHz]</t>
  </si>
  <si>
    <t>RR</t>
  </si>
  <si>
    <t>PF</t>
  </si>
  <si>
    <t>BCQI</t>
  </si>
  <si>
    <t>Promedio</t>
  </si>
  <si>
    <t>Goodput [Mbps]</t>
  </si>
  <si>
    <t>Fairness [%]</t>
  </si>
  <si>
    <t>Fairness RR</t>
  </si>
  <si>
    <t>Fairness PF</t>
  </si>
  <si>
    <t>Fairness BC</t>
  </si>
  <si>
    <t>Best CQI</t>
  </si>
  <si>
    <t>Fairness</t>
  </si>
  <si>
    <t>Av. Throuhgput</t>
  </si>
  <si>
    <t xml:space="preserve"> 1,4 MHZ A 6 UE</t>
  </si>
  <si>
    <t>20 MHZ A 6 UE</t>
  </si>
  <si>
    <t xml:space="preserve"> 10 MHZ A 6 UE</t>
  </si>
  <si>
    <t xml:space="preserve"> 1,4 MHZ A 20 UE</t>
  </si>
  <si>
    <t>20 MHZ A 20 UE</t>
  </si>
  <si>
    <t xml:space="preserve"> 10 MHZ A 20 UE</t>
  </si>
  <si>
    <t xml:space="preserve"> 1,4 MHZ A 50 UE</t>
  </si>
  <si>
    <t>20 MHZ A 50 UE</t>
  </si>
  <si>
    <t xml:space="preserve"> 10 MHZ A 50 UE</t>
  </si>
  <si>
    <t xml:space="preserve"> 1,4 MHZ A 100 UE</t>
  </si>
  <si>
    <t>20 MHZ A 100 UE</t>
  </si>
  <si>
    <t xml:space="preserve"> 10 MHZ A 100 UE</t>
  </si>
  <si>
    <t>DATOS DE LOS CASOS DEL ESCENARIO 2</t>
  </si>
  <si>
    <t>1.4 MHZ</t>
  </si>
  <si>
    <t>10 MHz</t>
  </si>
  <si>
    <t>20MHz</t>
  </si>
  <si>
    <t>BCQ</t>
  </si>
  <si>
    <t>N° UE's</t>
  </si>
  <si>
    <t>1,4 MHz</t>
  </si>
  <si>
    <t>10MHz</t>
  </si>
  <si>
    <t>1,4MHz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</si>
</sst>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.0"/>
    <numFmt numFmtId="166" formatCode="#,##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1" xfId="0" applyBorder="1"/>
    <xf numFmtId="0" fontId="1" fillId="2" borderId="5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" fillId="5" borderId="5" xfId="0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1" fillId="6" borderId="5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3" fontId="0" fillId="6" borderId="6" xfId="0" applyNumberFormat="1" applyFill="1" applyBorder="1" applyAlignment="1">
      <alignment horizontal="center"/>
    </xf>
    <xf numFmtId="164" fontId="0" fillId="6" borderId="6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164" fontId="0" fillId="6" borderId="13" xfId="0" applyNumberForma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8" borderId="5" xfId="0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/>
    </xf>
    <xf numFmtId="165" fontId="0" fillId="3" borderId="4" xfId="0" applyNumberFormat="1" applyFill="1" applyBorder="1" applyAlignment="1">
      <alignment horizontal="center"/>
    </xf>
    <xf numFmtId="2" fontId="0" fillId="8" borderId="2" xfId="0" applyNumberFormat="1" applyFill="1" applyBorder="1" applyAlignment="1">
      <alignment horizontal="center"/>
    </xf>
    <xf numFmtId="2" fontId="0" fillId="8" borderId="3" xfId="0" applyNumberFormat="1" applyFill="1" applyBorder="1" applyAlignment="1">
      <alignment horizontal="center"/>
    </xf>
    <xf numFmtId="2" fontId="0" fillId="8" borderId="4" xfId="0" applyNumberFormat="1" applyFill="1" applyBorder="1" applyAlignment="1">
      <alignment horizontal="center"/>
    </xf>
    <xf numFmtId="165" fontId="0" fillId="7" borderId="2" xfId="0" applyNumberFormat="1" applyFill="1" applyBorder="1" applyAlignment="1">
      <alignment horizontal="center"/>
    </xf>
    <xf numFmtId="165" fontId="0" fillId="7" borderId="3" xfId="0" applyNumberFormat="1" applyFill="1" applyBorder="1" applyAlignment="1">
      <alignment horizontal="center"/>
    </xf>
    <xf numFmtId="165" fontId="0" fillId="7" borderId="4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10" fontId="0" fillId="8" borderId="2" xfId="0" applyNumberFormat="1" applyFill="1" applyBorder="1" applyAlignment="1">
      <alignment horizontal="center"/>
    </xf>
    <xf numFmtId="10" fontId="0" fillId="8" borderId="3" xfId="0" applyNumberFormat="1" applyFill="1" applyBorder="1" applyAlignment="1">
      <alignment horizontal="center"/>
    </xf>
    <xf numFmtId="10" fontId="0" fillId="8" borderId="4" xfId="0" applyNumberFormat="1" applyFill="1" applyBorder="1" applyAlignment="1">
      <alignment horizontal="center"/>
    </xf>
    <xf numFmtId="0" fontId="0" fillId="7" borderId="9" xfId="0" applyFill="1" applyBorder="1"/>
    <xf numFmtId="2" fontId="0" fillId="7" borderId="5" xfId="0" applyNumberFormat="1" applyFill="1" applyBorder="1"/>
    <xf numFmtId="0" fontId="0" fillId="7" borderId="5" xfId="0" applyFill="1" applyBorder="1"/>
    <xf numFmtId="2" fontId="0" fillId="7" borderId="0" xfId="0" applyNumberFormat="1" applyFill="1" applyBorder="1"/>
    <xf numFmtId="2" fontId="0" fillId="7" borderId="12" xfId="0" applyNumberFormat="1" applyFill="1" applyBorder="1"/>
    <xf numFmtId="166" fontId="0" fillId="7" borderId="5" xfId="0" applyNumberFormat="1" applyFill="1" applyBorder="1"/>
    <xf numFmtId="0" fontId="0" fillId="9" borderId="9" xfId="0" applyFill="1" applyBorder="1"/>
    <xf numFmtId="2" fontId="0" fillId="9" borderId="5" xfId="0" applyNumberFormat="1" applyFill="1" applyBorder="1"/>
    <xf numFmtId="0" fontId="0" fillId="9" borderId="5" xfId="0" applyFill="1" applyBorder="1"/>
    <xf numFmtId="2" fontId="0" fillId="9" borderId="0" xfId="0" applyNumberFormat="1" applyFill="1" applyBorder="1"/>
    <xf numFmtId="2" fontId="0" fillId="9" borderId="12" xfId="0" applyNumberFormat="1" applyFill="1" applyBorder="1"/>
    <xf numFmtId="166" fontId="0" fillId="9" borderId="5" xfId="0" applyNumberFormat="1" applyFill="1" applyBorder="1"/>
    <xf numFmtId="0" fontId="0" fillId="10" borderId="9" xfId="0" applyFill="1" applyBorder="1"/>
    <xf numFmtId="2" fontId="0" fillId="10" borderId="5" xfId="0" applyNumberFormat="1" applyFill="1" applyBorder="1"/>
    <xf numFmtId="0" fontId="0" fillId="10" borderId="5" xfId="0" applyFill="1" applyBorder="1"/>
    <xf numFmtId="2" fontId="0" fillId="10" borderId="0" xfId="0" applyNumberFormat="1" applyFill="1" applyBorder="1"/>
    <xf numFmtId="2" fontId="0" fillId="10" borderId="12" xfId="0" applyNumberFormat="1" applyFill="1" applyBorder="1"/>
    <xf numFmtId="166" fontId="0" fillId="10" borderId="5" xfId="0" applyNumberFormat="1" applyFill="1" applyBorder="1"/>
    <xf numFmtId="0" fontId="0" fillId="12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3" fillId="13" borderId="5" xfId="0" applyFont="1" applyFill="1" applyBorder="1" applyAlignment="1">
      <alignment horizontal="center"/>
    </xf>
    <xf numFmtId="0" fontId="0" fillId="14" borderId="17" xfId="0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3" fillId="13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2" borderId="5" xfId="0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0" fillId="14" borderId="17" xfId="0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0" fillId="11" borderId="2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3" fillId="11" borderId="11" xfId="0" applyFont="1" applyFill="1" applyBorder="1" applyAlignment="1">
      <alignment horizontal="right" vertical="center"/>
    </xf>
    <xf numFmtId="0" fontId="3" fillId="11" borderId="4" xfId="0" applyFont="1" applyFill="1" applyBorder="1" applyAlignment="1">
      <alignment horizontal="right" vertic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3" fillId="7" borderId="11" xfId="0" applyFont="1" applyFill="1" applyBorder="1" applyAlignment="1">
      <alignment horizontal="right" vertical="center"/>
    </xf>
    <xf numFmtId="0" fontId="3" fillId="7" borderId="4" xfId="0" applyFont="1" applyFill="1" applyBorder="1" applyAlignment="1">
      <alignment horizontal="right" vertical="center"/>
    </xf>
    <xf numFmtId="0" fontId="0" fillId="15" borderId="2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3" fillId="15" borderId="10" xfId="0" applyFont="1" applyFill="1" applyBorder="1" applyAlignment="1">
      <alignment horizontal="right" vertical="center"/>
    </xf>
    <xf numFmtId="0" fontId="3" fillId="15" borderId="5" xfId="0" applyFont="1" applyFill="1" applyBorder="1" applyAlignment="1">
      <alignment horizontal="right" vertical="center"/>
    </xf>
    <xf numFmtId="0" fontId="0" fillId="3" borderId="5" xfId="0" applyFill="1" applyBorder="1"/>
    <xf numFmtId="0" fontId="0" fillId="3" borderId="10" xfId="0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6" borderId="2" xfId="0" applyFont="1" applyFill="1" applyBorder="1" applyAlignment="1">
      <alignment horizontal="center" wrapText="1"/>
    </xf>
    <xf numFmtId="0" fontId="1" fillId="6" borderId="3" xfId="0" applyFont="1" applyFill="1" applyBorder="1" applyAlignment="1">
      <alignment horizontal="center" wrapText="1"/>
    </xf>
    <xf numFmtId="0" fontId="1" fillId="6" borderId="4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 wrapText="1"/>
    </xf>
    <xf numFmtId="0" fontId="2" fillId="11" borderId="0" xfId="0" applyFont="1" applyFill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15" borderId="4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2" fontId="0" fillId="0" borderId="0" xfId="0" applyNumberFormat="1" applyFill="1" applyBorder="1"/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Throughput [Mbps] vs BW [MHz]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18601377952755904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'Escenario 1'!$B$5:$B$10</c:f>
              <c:numCache>
                <c:formatCode>General</c:formatCode>
                <c:ptCount val="6"/>
                <c:pt idx="0">
                  <c:v>1.4</c:v>
                </c:pt>
                <c:pt idx="1">
                  <c:v>3</c:v>
                </c:pt>
                <c:pt idx="2">
                  <c:v>5</c:v>
                </c:pt>
                <c:pt idx="3">
                  <c:v>10</c:v>
                </c:pt>
                <c:pt idx="4">
                  <c:v>15</c:v>
                </c:pt>
                <c:pt idx="5">
                  <c:v>20</c:v>
                </c:pt>
              </c:numCache>
            </c:numRef>
          </c:cat>
          <c:val>
            <c:numRef>
              <c:f>'Escenario 1'!$C$5:$C$10</c:f>
              <c:numCache>
                <c:formatCode>#,##0.0000</c:formatCode>
                <c:ptCount val="6"/>
                <c:pt idx="0" formatCode="General">
                  <c:v>2.7012</c:v>
                </c:pt>
                <c:pt idx="1">
                  <c:v>7.0152999999999999</c:v>
                </c:pt>
                <c:pt idx="2" formatCode="General">
                  <c:v>12.3492</c:v>
                </c:pt>
                <c:pt idx="3" formatCode="General">
                  <c:v>25.1265</c:v>
                </c:pt>
                <c:pt idx="4" formatCode="General">
                  <c:v>37.679499999999997</c:v>
                </c:pt>
                <c:pt idx="5" formatCode="General">
                  <c:v>50.564599999999999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C64-4561-827D-3BF742021C55}"/>
            </c:ext>
          </c:extLst>
        </c:ser>
        <c:ser>
          <c:idx val="1"/>
          <c:order val="1"/>
          <c:tx>
            <c:v>PF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'Escenario 1'!$B$5:$B$10</c:f>
              <c:numCache>
                <c:formatCode>General</c:formatCode>
                <c:ptCount val="6"/>
                <c:pt idx="0">
                  <c:v>1.4</c:v>
                </c:pt>
                <c:pt idx="1">
                  <c:v>3</c:v>
                </c:pt>
                <c:pt idx="2">
                  <c:v>5</c:v>
                </c:pt>
                <c:pt idx="3">
                  <c:v>10</c:v>
                </c:pt>
                <c:pt idx="4">
                  <c:v>15</c:v>
                </c:pt>
                <c:pt idx="5">
                  <c:v>20</c:v>
                </c:pt>
              </c:numCache>
            </c:numRef>
          </c:cat>
          <c:val>
            <c:numRef>
              <c:f>'Escenario 1'!$F$5:$F$10</c:f>
              <c:numCache>
                <c:formatCode>#,##0.0000</c:formatCode>
                <c:ptCount val="6"/>
                <c:pt idx="0" formatCode="General">
                  <c:v>3.9011999999999998</c:v>
                </c:pt>
                <c:pt idx="1">
                  <c:v>8.7152999999999992</c:v>
                </c:pt>
                <c:pt idx="2">
                  <c:v>17.249199999999998</c:v>
                </c:pt>
                <c:pt idx="3">
                  <c:v>31.026499999999999</c:v>
                </c:pt>
                <c:pt idx="4">
                  <c:v>44.579500000000003</c:v>
                </c:pt>
                <c:pt idx="5">
                  <c:v>60.464599999999997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64-4561-827D-3BF742021C55}"/>
            </c:ext>
          </c:extLst>
        </c:ser>
        <c:ser>
          <c:idx val="2"/>
          <c:order val="2"/>
          <c:tx>
            <c:v>BC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'Escenario 1'!$B$5:$B$10</c:f>
              <c:numCache>
                <c:formatCode>General</c:formatCode>
                <c:ptCount val="6"/>
                <c:pt idx="0">
                  <c:v>1.4</c:v>
                </c:pt>
                <c:pt idx="1">
                  <c:v>3</c:v>
                </c:pt>
                <c:pt idx="2">
                  <c:v>5</c:v>
                </c:pt>
                <c:pt idx="3">
                  <c:v>10</c:v>
                </c:pt>
                <c:pt idx="4">
                  <c:v>15</c:v>
                </c:pt>
                <c:pt idx="5">
                  <c:v>20</c:v>
                </c:pt>
              </c:numCache>
            </c:numRef>
          </c:cat>
          <c:val>
            <c:numRef>
              <c:f>'Escenario 1'!$I$5:$I$10</c:f>
              <c:numCache>
                <c:formatCode>General</c:formatCode>
                <c:ptCount val="6"/>
                <c:pt idx="0">
                  <c:v>4.0895000000000001</c:v>
                </c:pt>
                <c:pt idx="1">
                  <c:v>10.6065</c:v>
                </c:pt>
                <c:pt idx="2">
                  <c:v>19.798300000000001</c:v>
                </c:pt>
                <c:pt idx="3">
                  <c:v>35.820399999999999</c:v>
                </c:pt>
                <c:pt idx="4">
                  <c:v>54.073300000000003</c:v>
                </c:pt>
                <c:pt idx="5">
                  <c:v>71.604600000000005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64-4561-827D-3BF742021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303168"/>
        <c:axId val="895304416"/>
      </c:barChart>
      <c:catAx>
        <c:axId val="895303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0" i="0" baseline="0">
                    <a:effectLst/>
                  </a:rPr>
                  <a:t>Ancho de Banda [MHz]</a:t>
                </a:r>
                <a:endParaRPr lang="es-CO" sz="7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5304416"/>
        <c:crosses val="autoZero"/>
        <c:auto val="1"/>
        <c:lblAlgn val="ctr"/>
        <c:lblOffset val="100"/>
        <c:noMultiLvlLbl val="0"/>
      </c:catAx>
      <c:valAx>
        <c:axId val="89530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0" i="0" baseline="0">
                    <a:effectLst/>
                  </a:rPr>
                  <a:t>Throughput [Mbps]</a:t>
                </a:r>
                <a:endParaRPr lang="es-CO" sz="7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530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9.4444444444444553E-2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BE-4BD5-8E82-9C6EFFABE3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2'!$P$7:$R$7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2'!$P$9:$R$9</c:f>
              <c:numCache>
                <c:formatCode>0.00</c:formatCode>
                <c:ptCount val="3"/>
                <c:pt idx="0">
                  <c:v>36.343510204081603</c:v>
                </c:pt>
                <c:pt idx="1">
                  <c:v>29.6349387755102</c:v>
                </c:pt>
                <c:pt idx="2" formatCode="#,##0.0">
                  <c:v>28.934938775510201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BE-4BD5-8E82-9C6EFFABE3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090317408"/>
        <c:axId val="2090302432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277777777777777"/>
                  <c:y val="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BE-4BD5-8E82-9C6EFFABE33F}"/>
                </c:ext>
              </c:extLst>
            </c:dLbl>
            <c:dLbl>
              <c:idx val="1"/>
              <c:layout>
                <c:manualLayout>
                  <c:x val="0.1"/>
                  <c:y val="2.7777777777777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BE-4BD5-8E82-9C6EFFABE3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2'!$P$7:$R$7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2'!$P$8:$R$8</c:f>
              <c:numCache>
                <c:formatCode>0.00</c:formatCode>
                <c:ptCount val="3"/>
                <c:pt idx="0">
                  <c:v>0.48087275030051402</c:v>
                </c:pt>
                <c:pt idx="1">
                  <c:v>0.60294575153353402</c:v>
                </c:pt>
                <c:pt idx="2">
                  <c:v>0.85294575153353402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BE-4BD5-8E82-9C6EFFABE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20410047"/>
        <c:axId val="922222879"/>
      </c:barChart>
      <c:catAx>
        <c:axId val="209031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0302432"/>
        <c:crosses val="autoZero"/>
        <c:auto val="1"/>
        <c:lblAlgn val="ctr"/>
        <c:lblOffset val="100"/>
        <c:noMultiLvlLbl val="0"/>
      </c:catAx>
      <c:valAx>
        <c:axId val="209030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0317408"/>
        <c:crosses val="autoZero"/>
        <c:crossBetween val="between"/>
      </c:valAx>
      <c:valAx>
        <c:axId val="922222879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0410047"/>
        <c:crosses val="max"/>
        <c:crossBetween val="between"/>
      </c:valAx>
      <c:catAx>
        <c:axId val="1020410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22228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33333333333334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79-4514-8B39-12ECDF7CB7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2'!$P$29:$R$29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2'!$P$31:$R$31</c:f>
              <c:numCache>
                <c:formatCode>0.00</c:formatCode>
                <c:ptCount val="3"/>
                <c:pt idx="0">
                  <c:v>35.976653061224397</c:v>
                </c:pt>
                <c:pt idx="1">
                  <c:v>24.996897959183599</c:v>
                </c:pt>
                <c:pt idx="2" formatCode="#,##0.0">
                  <c:v>21.261897959183599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79-4514-8B39-12ECDF7CB75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098785632"/>
        <c:axId val="2098780224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55555555555555"/>
                  <c:y val="-4.62962962962962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79-4514-8B39-12ECDF7CB759}"/>
                </c:ext>
              </c:extLst>
            </c:dLbl>
            <c:dLbl>
              <c:idx val="1"/>
              <c:layout>
                <c:manualLayout>
                  <c:x val="0.10555555555555546"/>
                  <c:y val="6.94444444444443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79-4514-8B39-12ECDF7CB7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2'!$P$29:$R$29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2'!$P$30:$R$30</c:f>
              <c:numCache>
                <c:formatCode>0.00</c:formatCode>
                <c:ptCount val="3"/>
                <c:pt idx="0">
                  <c:v>0.16289757180843101</c:v>
                </c:pt>
                <c:pt idx="1">
                  <c:v>0.55148066078797497</c:v>
                </c:pt>
                <c:pt idx="2">
                  <c:v>0.80148066078797497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79-4514-8B39-12ECDF7CB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89359071"/>
        <c:axId val="1089353247"/>
      </c:barChart>
      <c:catAx>
        <c:axId val="209878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80224"/>
        <c:crosses val="autoZero"/>
        <c:auto val="1"/>
        <c:lblAlgn val="ctr"/>
        <c:lblOffset val="100"/>
        <c:noMultiLvlLbl val="0"/>
      </c:catAx>
      <c:valAx>
        <c:axId val="209878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85632"/>
        <c:crosses val="autoZero"/>
        <c:crossBetween val="between"/>
      </c:valAx>
      <c:valAx>
        <c:axId val="1089353247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359071"/>
        <c:crosses val="max"/>
        <c:crossBetween val="between"/>
      </c:valAx>
      <c:catAx>
        <c:axId val="1089359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9353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Throuhgput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9.444444444444444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E97-47E4-A03B-C7D248E27122}"/>
                </c:ext>
              </c:extLst>
            </c:dLbl>
            <c:dLbl>
              <c:idx val="2"/>
              <c:layout>
                <c:manualLayout>
                  <c:x val="7.2222222222222215E-2"/>
                  <c:y val="4.62962962962954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97-47E4-A03B-C7D248E271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2'!$P$51:$R$51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2'!$P$53:$R$53</c:f>
              <c:numCache>
                <c:formatCode>0.00</c:formatCode>
                <c:ptCount val="3"/>
                <c:pt idx="0">
                  <c:v>45.689469387755103</c:v>
                </c:pt>
                <c:pt idx="1">
                  <c:v>25.396897959183601</c:v>
                </c:pt>
                <c:pt idx="2" formatCode="#,##0.0">
                  <c:v>18.676897959183602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97-47E4-A03B-C7D248E271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4812272"/>
        <c:axId val="14811440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4444444444444442E-2"/>
                  <c:y val="1.3888888888888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97-47E4-A03B-C7D248E271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2'!$P$51:$R$51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2'!$P$52:$R$52</c:f>
              <c:numCache>
                <c:formatCode>0.00</c:formatCode>
                <c:ptCount val="3"/>
                <c:pt idx="0">
                  <c:v>0.17991389238734601</c:v>
                </c:pt>
                <c:pt idx="1">
                  <c:v>0.55479732142006399</c:v>
                </c:pt>
                <c:pt idx="2">
                  <c:v>0.80479732142006399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97-47E4-A03B-C7D248E27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997725103"/>
        <c:axId val="997726767"/>
      </c:barChart>
      <c:catAx>
        <c:axId val="148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1440"/>
        <c:crosses val="autoZero"/>
        <c:auto val="1"/>
        <c:lblAlgn val="ctr"/>
        <c:lblOffset val="100"/>
        <c:noMultiLvlLbl val="0"/>
      </c:catAx>
      <c:valAx>
        <c:axId val="1481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2272"/>
        <c:crosses val="autoZero"/>
        <c:crossBetween val="between"/>
      </c:valAx>
      <c:valAx>
        <c:axId val="997726767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7725103"/>
        <c:crosses val="max"/>
        <c:crossBetween val="between"/>
      </c:valAx>
      <c:catAx>
        <c:axId val="9977251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77267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Throuhgput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.1"/>
                  <c:y val="4.62962962962954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9D-4FAC-A4FF-CB944165F178}"/>
                </c:ext>
              </c:extLst>
            </c:dLbl>
            <c:dLbl>
              <c:idx val="2"/>
              <c:layout>
                <c:manualLayout>
                  <c:x val="8.33333333333334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89D-4FAC-A4FF-CB944165F1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2'!$P$73:$R$73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2'!$P$75:$R$75</c:f>
              <c:numCache>
                <c:formatCode>0.00</c:formatCode>
                <c:ptCount val="3"/>
                <c:pt idx="0">
                  <c:v>45.573877551020402</c:v>
                </c:pt>
                <c:pt idx="1">
                  <c:v>22.872</c:v>
                </c:pt>
                <c:pt idx="2" formatCode="#,##0.0">
                  <c:v>16.14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D-4FAC-A4FF-CB944165F1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098788960"/>
        <c:axId val="2098791872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"/>
                  <c:y val="9.259259259259173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9D-4FAC-A4FF-CB944165F1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2'!$P$73:$R$73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2'!$P$74:$R$74</c:f>
              <c:numCache>
                <c:formatCode>0.00</c:formatCode>
                <c:ptCount val="3"/>
                <c:pt idx="0">
                  <c:v>0.13194589257721301</c:v>
                </c:pt>
                <c:pt idx="1">
                  <c:v>0.52069582219747501</c:v>
                </c:pt>
                <c:pt idx="2">
                  <c:v>0.77069582219747501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D-4FAC-A4FF-CB944165F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991750639"/>
        <c:axId val="991746063"/>
      </c:barChart>
      <c:catAx>
        <c:axId val="209878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91872"/>
        <c:crosses val="autoZero"/>
        <c:auto val="1"/>
        <c:lblAlgn val="ctr"/>
        <c:lblOffset val="100"/>
        <c:noMultiLvlLbl val="0"/>
      </c:catAx>
      <c:valAx>
        <c:axId val="209879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88960"/>
        <c:crosses val="autoZero"/>
        <c:crossBetween val="between"/>
      </c:valAx>
      <c:valAx>
        <c:axId val="991746063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1750639"/>
        <c:crosses val="max"/>
        <c:crossBetween val="between"/>
      </c:valAx>
      <c:catAx>
        <c:axId val="9917506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1746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.10193401227472107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90-42D6-B410-FE964228584E}"/>
                </c:ext>
              </c:extLst>
            </c:dLbl>
            <c:dLbl>
              <c:idx val="2"/>
              <c:layout>
                <c:manualLayout>
                  <c:x val="7.007963343887081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890-42D6-B410-FE9642285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2'!$C$29:$E$29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2'!$C$31:$E$31</c:f>
              <c:numCache>
                <c:formatCode>0.00</c:formatCode>
                <c:ptCount val="3"/>
                <c:pt idx="0">
                  <c:v>4.0819265306122396</c:v>
                </c:pt>
                <c:pt idx="1">
                  <c:v>2.7047673469387701</c:v>
                </c:pt>
                <c:pt idx="2" formatCode="#,##0.0">
                  <c:v>2.1667673469387703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0-42D6-B410-FE9642285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09127712"/>
        <c:axId val="2009126880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830488804189121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890-42D6-B410-FE9642285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2'!$C$29:$E$29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2'!$C$30:$E$30</c:f>
              <c:numCache>
                <c:formatCode>0.00</c:formatCode>
                <c:ptCount val="3"/>
                <c:pt idx="0">
                  <c:v>0.52974672643646803</c:v>
                </c:pt>
                <c:pt idx="1">
                  <c:v>0.78226112025896</c:v>
                </c:pt>
                <c:pt idx="2">
                  <c:v>0.87226112025895997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0-42D6-B410-FE9642285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89361567"/>
        <c:axId val="1089369471"/>
      </c:barChart>
      <c:catAx>
        <c:axId val="200912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09126880"/>
        <c:crosses val="autoZero"/>
        <c:auto val="1"/>
        <c:lblAlgn val="ctr"/>
        <c:lblOffset val="100"/>
        <c:noMultiLvlLbl val="0"/>
      </c:catAx>
      <c:valAx>
        <c:axId val="200912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09127712"/>
        <c:crosses val="autoZero"/>
        <c:crossBetween val="between"/>
      </c:valAx>
      <c:valAx>
        <c:axId val="1089369471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361567"/>
        <c:crosses val="max"/>
        <c:crossBetween val="between"/>
      </c:valAx>
      <c:catAx>
        <c:axId val="1089361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93694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60068228567960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09-4426-B678-5860D7BC4A51}"/>
                </c:ext>
              </c:extLst>
            </c:dLbl>
            <c:dLbl>
              <c:idx val="2"/>
              <c:layout>
                <c:manualLayout>
                  <c:x val="7.6450509206040893E-2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D09-4426-B678-5860D7BC4A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2'!$C$51:$E$51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2'!$C$53:$E$53</c:f>
              <c:numCache>
                <c:formatCode>0.00</c:formatCode>
                <c:ptCount val="3"/>
                <c:pt idx="0">
                  <c:v>5.2691918367346897</c:v>
                </c:pt>
                <c:pt idx="1">
                  <c:v>2.7161142857142799</c:v>
                </c:pt>
                <c:pt idx="2" formatCode="#,##0.0">
                  <c:v>2.0161142857142798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426-B678-5860D7BC4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59075600"/>
        <c:axId val="59076016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511945015830618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D09-4426-B678-5860D7BC4A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2'!$C$51:$E$51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2'!$C$52:$E$52</c:f>
              <c:numCache>
                <c:formatCode>0.00</c:formatCode>
                <c:ptCount val="3"/>
                <c:pt idx="0">
                  <c:v>0.11955856092601599</c:v>
                </c:pt>
                <c:pt idx="1">
                  <c:v>0.55089555493822695</c:v>
                </c:pt>
                <c:pt idx="2">
                  <c:v>0.64089555493822692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09-4426-B678-5860D7BC4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89360319"/>
        <c:axId val="1089371551"/>
      </c:barChart>
      <c:catAx>
        <c:axId val="5907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076016"/>
        <c:crosses val="autoZero"/>
        <c:auto val="1"/>
        <c:lblAlgn val="ctr"/>
        <c:lblOffset val="100"/>
        <c:noMultiLvlLbl val="0"/>
      </c:catAx>
      <c:valAx>
        <c:axId val="5907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075600"/>
        <c:crosses val="autoZero"/>
        <c:crossBetween val="between"/>
      </c:valAx>
      <c:valAx>
        <c:axId val="1089371551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360319"/>
        <c:crosses val="max"/>
        <c:crossBetween val="between"/>
      </c:valAx>
      <c:catAx>
        <c:axId val="10893603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93715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7.95544948289577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15-453D-B25D-317A7D0B62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2'!$C$7:$E$7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2'!$C$9:$E$9</c:f>
              <c:numCache>
                <c:formatCode>0.00</c:formatCode>
                <c:ptCount val="3"/>
                <c:pt idx="0">
                  <c:v>4.1915102040816299</c:v>
                </c:pt>
                <c:pt idx="1">
                  <c:v>3.3314448979591802</c:v>
                </c:pt>
                <c:pt idx="2" formatCode="#,##0.0">
                  <c:v>2.63144489795918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15-453D-B25D-317A7D0B62A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5334896"/>
        <c:axId val="5335728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501193317422429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15-453D-B25D-317A7D0B62AC}"/>
                </c:ext>
              </c:extLst>
            </c:dLbl>
            <c:dLbl>
              <c:idx val="1"/>
              <c:layout>
                <c:manualLayout>
                  <c:x val="0.10501193317422435"/>
                  <c:y val="6.4814814814814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15-453D-B25D-317A7D0B62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2'!$C$7:$E$7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2'!$C$8:$E$8</c:f>
              <c:numCache>
                <c:formatCode>0.00</c:formatCode>
                <c:ptCount val="3"/>
                <c:pt idx="0">
                  <c:v>0.48016937558141198</c:v>
                </c:pt>
                <c:pt idx="1">
                  <c:v>0.580479713737304</c:v>
                </c:pt>
                <c:pt idx="2">
                  <c:v>0.830479713737304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15-453D-B25D-317A7D0B6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991749391"/>
        <c:axId val="922215391"/>
      </c:barChart>
      <c:catAx>
        <c:axId val="533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35728"/>
        <c:crosses val="autoZero"/>
        <c:auto val="1"/>
        <c:lblAlgn val="ctr"/>
        <c:lblOffset val="100"/>
        <c:noMultiLvlLbl val="0"/>
      </c:catAx>
      <c:valAx>
        <c:axId val="533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34896"/>
        <c:crosses val="autoZero"/>
        <c:crossBetween val="between"/>
      </c:valAx>
      <c:valAx>
        <c:axId val="922215391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1749391"/>
        <c:crosses val="max"/>
        <c:crossBetween val="between"/>
      </c:valAx>
      <c:catAx>
        <c:axId val="9917493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22153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% Fairness con Planificador Round Robin</a:t>
            </a:r>
            <a:endParaRPr lang="es-CO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1.4Mhz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'Escenario 2'!$R$111:$R$114</c:f>
              <c:numCache>
                <c:formatCode>General</c:formatCode>
                <c:ptCount val="4"/>
                <c:pt idx="0">
                  <c:v>0.57999999999999996</c:v>
                </c:pt>
                <c:pt idx="1">
                  <c:v>0.78</c:v>
                </c:pt>
                <c:pt idx="2">
                  <c:v>0.55000000000000004</c:v>
                </c:pt>
                <c:pt idx="3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B2-47A4-88E7-60244B794644}"/>
            </c:ext>
          </c:extLst>
        </c:ser>
        <c:ser>
          <c:idx val="1"/>
          <c:order val="1"/>
          <c:tx>
            <c:v>10Mhz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'Escenario 2'!$S$111:$S$114</c:f>
              <c:numCache>
                <c:formatCode>General</c:formatCode>
                <c:ptCount val="4"/>
                <c:pt idx="0">
                  <c:v>0.6</c:v>
                </c:pt>
                <c:pt idx="1">
                  <c:v>0.55000000000000004</c:v>
                </c:pt>
                <c:pt idx="2">
                  <c:v>0.55000000000000004</c:v>
                </c:pt>
                <c:pt idx="3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B2-47A4-88E7-60244B794644}"/>
            </c:ext>
          </c:extLst>
        </c:ser>
        <c:ser>
          <c:idx val="2"/>
          <c:order val="2"/>
          <c:tx>
            <c:v>20Mhz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'Escenario 2'!$T$111:$T$114</c:f>
              <c:numCache>
                <c:formatCode>General</c:formatCode>
                <c:ptCount val="4"/>
                <c:pt idx="0">
                  <c:v>0.61</c:v>
                </c:pt>
                <c:pt idx="1">
                  <c:v>0.55000000000000004</c:v>
                </c:pt>
                <c:pt idx="2">
                  <c:v>0.56599999999999995</c:v>
                </c:pt>
                <c:pt idx="3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B2-47A4-88E7-60244B794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2678111"/>
        <c:axId val="1292679775"/>
      </c:barChart>
      <c:catAx>
        <c:axId val="12926781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Número de Equipo de Usuarios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79775"/>
        <c:crosses val="autoZero"/>
        <c:auto val="1"/>
        <c:lblAlgn val="ctr"/>
        <c:lblOffset val="100"/>
        <c:noMultiLvlLbl val="0"/>
      </c:catAx>
      <c:valAx>
        <c:axId val="1292679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 Fairness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78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% Fairness con Planificador Proportional Fair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1.4Mhz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'Escenario 2'!$U$111:$U$114</c:f>
              <c:numCache>
                <c:formatCode>General</c:formatCode>
                <c:ptCount val="4"/>
                <c:pt idx="0">
                  <c:v>0.83</c:v>
                </c:pt>
                <c:pt idx="1">
                  <c:v>0.87</c:v>
                </c:pt>
                <c:pt idx="2">
                  <c:v>0.64</c:v>
                </c:pt>
                <c:pt idx="3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07-427D-B20F-433E6908D7EE}"/>
            </c:ext>
          </c:extLst>
        </c:ser>
        <c:ser>
          <c:idx val="1"/>
          <c:order val="1"/>
          <c:tx>
            <c:v>10Mhz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'Escenario 2'!$V$111:$V$114</c:f>
              <c:numCache>
                <c:formatCode>General</c:formatCode>
                <c:ptCount val="4"/>
                <c:pt idx="0">
                  <c:v>0.85</c:v>
                </c:pt>
                <c:pt idx="1">
                  <c:v>0.8</c:v>
                </c:pt>
                <c:pt idx="2">
                  <c:v>0.8</c:v>
                </c:pt>
                <c:pt idx="3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07-427D-B20F-433E6908D7EE}"/>
            </c:ext>
          </c:extLst>
        </c:ser>
        <c:ser>
          <c:idx val="2"/>
          <c:order val="2"/>
          <c:tx>
            <c:v>20Mhz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'Escenario 2'!$W$111:$W$114</c:f>
              <c:numCache>
                <c:formatCode>General</c:formatCode>
                <c:ptCount val="4"/>
                <c:pt idx="0">
                  <c:v>0.86</c:v>
                </c:pt>
                <c:pt idx="1">
                  <c:v>0.8</c:v>
                </c:pt>
                <c:pt idx="2">
                  <c:v>0.82</c:v>
                </c:pt>
                <c:pt idx="3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07-427D-B20F-433E6908D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2677279"/>
        <c:axId val="1292670207"/>
      </c:barChart>
      <c:catAx>
        <c:axId val="12926772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Número de Equipo de Usuarios</a:t>
                </a:r>
                <a:endParaRPr lang="es-CO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70207"/>
        <c:crosses val="autoZero"/>
        <c:auto val="1"/>
        <c:lblAlgn val="ctr"/>
        <c:lblOffset val="100"/>
        <c:noMultiLvlLbl val="0"/>
      </c:catAx>
      <c:valAx>
        <c:axId val="129267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% Fairness</a:t>
                </a:r>
                <a:endParaRPr lang="es-CO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77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% Fairness con Planificador Best CQI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1.4Mhz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'Escenario 2'!$X$111:$X$114</c:f>
              <c:numCache>
                <c:formatCode>General</c:formatCode>
                <c:ptCount val="4"/>
                <c:pt idx="0">
                  <c:v>0.48</c:v>
                </c:pt>
                <c:pt idx="1">
                  <c:v>0.53</c:v>
                </c:pt>
                <c:pt idx="2">
                  <c:v>0.12</c:v>
                </c:pt>
                <c:pt idx="3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96-4F5C-A22F-EEC45C7AF984}"/>
            </c:ext>
          </c:extLst>
        </c:ser>
        <c:ser>
          <c:idx val="1"/>
          <c:order val="1"/>
          <c:tx>
            <c:v>10Mhz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'Escenario 2'!$Y$111:$Y$114</c:f>
              <c:numCache>
                <c:formatCode>General</c:formatCode>
                <c:ptCount val="4"/>
                <c:pt idx="0">
                  <c:v>0.48</c:v>
                </c:pt>
                <c:pt idx="1">
                  <c:v>0.16</c:v>
                </c:pt>
                <c:pt idx="2">
                  <c:v>0.18</c:v>
                </c:pt>
                <c:pt idx="3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96-4F5C-A22F-EEC45C7AF984}"/>
            </c:ext>
          </c:extLst>
        </c:ser>
        <c:ser>
          <c:idx val="2"/>
          <c:order val="2"/>
          <c:tx>
            <c:v>20Mhz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'Escenario 2'!$Z$111:$Z$114</c:f>
              <c:numCache>
                <c:formatCode>General</c:formatCode>
                <c:ptCount val="4"/>
                <c:pt idx="0">
                  <c:v>0.48</c:v>
                </c:pt>
                <c:pt idx="1">
                  <c:v>0.16</c:v>
                </c:pt>
                <c:pt idx="2">
                  <c:v>7.1999999999999995E-2</c:v>
                </c:pt>
                <c:pt idx="3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96-4F5C-A22F-EEC45C7AF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2665215"/>
        <c:axId val="1292687679"/>
      </c:barChart>
      <c:catAx>
        <c:axId val="1292665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Número de Equipo de Usuarios</a:t>
                </a:r>
                <a:endParaRPr lang="es-CO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87679"/>
        <c:crosses val="autoZero"/>
        <c:auto val="1"/>
        <c:lblAlgn val="ctr"/>
        <c:lblOffset val="100"/>
        <c:noMultiLvlLbl val="0"/>
      </c:catAx>
      <c:valAx>
        <c:axId val="129268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% Fairness</a:t>
                </a:r>
                <a:endParaRPr lang="es-CO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2665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Comparación Throughput</a:t>
            </a:r>
            <a:r>
              <a:rPr lang="es-CO" baseline="0"/>
              <a:t> [Mbps]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5CD-468E-9D93-31E5643580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5CD-468E-9D93-31E5643580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1'!$C$15:$E$15</c:f>
              <c:strCache>
                <c:ptCount val="3"/>
                <c:pt idx="0">
                  <c:v>RR</c:v>
                </c:pt>
                <c:pt idx="1">
                  <c:v>PF</c:v>
                </c:pt>
                <c:pt idx="2">
                  <c:v>BCQI</c:v>
                </c:pt>
              </c:strCache>
            </c:strRef>
          </c:cat>
          <c:val>
            <c:numRef>
              <c:f>'Escenario 1'!$C$22:$E$22</c:f>
              <c:numCache>
                <c:formatCode>0.0</c:formatCode>
                <c:ptCount val="3"/>
                <c:pt idx="0">
                  <c:v>22.572716666666668</c:v>
                </c:pt>
                <c:pt idx="1">
                  <c:v>27.656049999999997</c:v>
                </c:pt>
                <c:pt idx="2">
                  <c:v>32.665433333333333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CD-468E-9D93-31E5643580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36112080"/>
        <c:axId val="936120816"/>
      </c:barChart>
      <c:catAx>
        <c:axId val="936112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Planificador de Recursos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36120816"/>
        <c:crosses val="autoZero"/>
        <c:auto val="1"/>
        <c:lblAlgn val="ctr"/>
        <c:lblOffset val="100"/>
        <c:noMultiLvlLbl val="0"/>
      </c:catAx>
      <c:valAx>
        <c:axId val="93612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Throughput</a:t>
                </a:r>
                <a:r>
                  <a:rPr lang="es-CO" baseline="0"/>
                  <a:t> [Mbps]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3611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Throughput</a:t>
            </a:r>
            <a:r>
              <a:rPr lang="es-ES" baseline="0"/>
              <a:t> en Round Robin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6 UE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'Escenario 2'!$C$109:$E$109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2'!$C$110:$E$110</c:f>
              <c:numCache>
                <c:formatCode>General</c:formatCode>
                <c:ptCount val="3"/>
                <c:pt idx="0">
                  <c:v>3.33</c:v>
                </c:pt>
                <c:pt idx="1">
                  <c:v>29.63</c:v>
                </c:pt>
                <c:pt idx="2">
                  <c:v>59.6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27-41E7-BC3E-90BA42B4ADA8}"/>
            </c:ext>
          </c:extLst>
        </c:ser>
        <c:ser>
          <c:idx val="1"/>
          <c:order val="1"/>
          <c:tx>
            <c:v>20 UE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'Escenario 2'!$C$109:$E$109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2'!$C$111:$E$111</c:f>
              <c:numCache>
                <c:formatCode>General</c:formatCode>
                <c:ptCount val="3"/>
                <c:pt idx="0">
                  <c:v>2.7</c:v>
                </c:pt>
                <c:pt idx="1">
                  <c:v>25</c:v>
                </c:pt>
                <c:pt idx="2">
                  <c:v>50.94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727-41E7-BC3E-90BA42B4ADA8}"/>
            </c:ext>
          </c:extLst>
        </c:ser>
        <c:ser>
          <c:idx val="2"/>
          <c:order val="2"/>
          <c:tx>
            <c:v>50 UE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'Escenario 2'!$C$109:$E$109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2'!$C$112:$E$112</c:f>
              <c:numCache>
                <c:formatCode>General</c:formatCode>
                <c:ptCount val="3"/>
                <c:pt idx="0">
                  <c:v>2.72</c:v>
                </c:pt>
                <c:pt idx="1">
                  <c:v>25.4</c:v>
                </c:pt>
                <c:pt idx="2">
                  <c:v>52.07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27-41E7-BC3E-90BA42B4ADA8}"/>
            </c:ext>
          </c:extLst>
        </c:ser>
        <c:ser>
          <c:idx val="3"/>
          <c:order val="3"/>
          <c:tx>
            <c:v>100 UE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'Escenario 2'!$C$109:$E$109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2'!$C$113:$E$113</c:f>
              <c:numCache>
                <c:formatCode>General</c:formatCode>
                <c:ptCount val="3"/>
                <c:pt idx="0">
                  <c:v>2.52</c:v>
                </c:pt>
                <c:pt idx="1">
                  <c:v>22.87</c:v>
                </c:pt>
                <c:pt idx="2">
                  <c:v>47.37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727-41E7-BC3E-90BA42B4A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2260544"/>
        <c:axId val="1772260128"/>
      </c:lineChart>
      <c:catAx>
        <c:axId val="1772260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BW (Mhz)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72260128"/>
        <c:crosses val="autoZero"/>
        <c:auto val="1"/>
        <c:lblAlgn val="ctr"/>
        <c:lblOffset val="100"/>
        <c:noMultiLvlLbl val="0"/>
      </c:catAx>
      <c:valAx>
        <c:axId val="177226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Throughput (Mbps)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7226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Throughput en Proportional Fairness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6 UE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'Escenario 2'!$C$117:$E$117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2'!$C$118:$E$118</c:f>
              <c:numCache>
                <c:formatCode>General</c:formatCode>
                <c:ptCount val="3"/>
                <c:pt idx="0">
                  <c:v>2.6</c:v>
                </c:pt>
                <c:pt idx="1">
                  <c:v>28.9</c:v>
                </c:pt>
                <c:pt idx="2">
                  <c:v>58.9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5E-4087-ADDD-C279A287885B}"/>
            </c:ext>
          </c:extLst>
        </c:ser>
        <c:ser>
          <c:idx val="1"/>
          <c:order val="1"/>
          <c:tx>
            <c:v>20 UE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'Escenario 2'!$C$117:$E$117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2'!$C$119:$E$119</c:f>
              <c:numCache>
                <c:formatCode>General</c:formatCode>
                <c:ptCount val="3"/>
                <c:pt idx="0">
                  <c:v>2.2000000000000002</c:v>
                </c:pt>
                <c:pt idx="1">
                  <c:v>32.700000000000003</c:v>
                </c:pt>
                <c:pt idx="2">
                  <c:v>50.2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5E-4087-ADDD-C279A287885B}"/>
            </c:ext>
          </c:extLst>
        </c:ser>
        <c:ser>
          <c:idx val="2"/>
          <c:order val="2"/>
          <c:tx>
            <c:v>50 UE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'Escenario 2'!$C$117:$E$117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2'!$C$120:$E$120</c:f>
              <c:numCache>
                <c:formatCode>General</c:formatCode>
                <c:ptCount val="3"/>
                <c:pt idx="0">
                  <c:v>2</c:v>
                </c:pt>
                <c:pt idx="1">
                  <c:v>32.1</c:v>
                </c:pt>
                <c:pt idx="2">
                  <c:v>51.4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5E-4087-ADDD-C279A287885B}"/>
            </c:ext>
          </c:extLst>
        </c:ser>
        <c:ser>
          <c:idx val="3"/>
          <c:order val="3"/>
          <c:tx>
            <c:v>100 UE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'Escenario 2'!$C$117:$E$117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2'!$C$121:$E$121</c:f>
              <c:numCache>
                <c:formatCode>General</c:formatCode>
                <c:ptCount val="3"/>
                <c:pt idx="0">
                  <c:v>2.2999999999999998</c:v>
                </c:pt>
                <c:pt idx="1">
                  <c:v>30.6</c:v>
                </c:pt>
                <c:pt idx="2">
                  <c:v>46.7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5E-4087-ADDD-C279A2878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7987968"/>
        <c:axId val="1647988384"/>
      </c:lineChart>
      <c:catAx>
        <c:axId val="1647987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BW</a:t>
                </a:r>
                <a:r>
                  <a:rPr lang="es-ES" baseline="0"/>
                  <a:t> (</a:t>
                </a:r>
                <a:r>
                  <a:rPr lang="es-ES"/>
                  <a:t>Mhz)</a:t>
                </a:r>
              </a:p>
            </c:rich>
          </c:tx>
          <c:layout>
            <c:manualLayout>
              <c:xMode val="edge"/>
              <c:yMode val="edge"/>
              <c:x val="0.46003387924892691"/>
              <c:y val="0.77552003803048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7988384"/>
        <c:crosses val="autoZero"/>
        <c:auto val="1"/>
        <c:lblAlgn val="ctr"/>
        <c:lblOffset val="100"/>
        <c:noMultiLvlLbl val="0"/>
      </c:catAx>
      <c:valAx>
        <c:axId val="164798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Throughput (Mbps)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47987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Throughput en Best CQI</a:t>
            </a:r>
            <a:endParaRPr lang="es-E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740595882571963"/>
          <c:y val="0.14451827854608806"/>
          <c:w val="0.82925322620857267"/>
          <c:h val="0.57198444153267702"/>
        </c:manualLayout>
      </c:layout>
      <c:lineChart>
        <c:grouping val="standard"/>
        <c:varyColors val="0"/>
        <c:ser>
          <c:idx val="0"/>
          <c:order val="0"/>
          <c:tx>
            <c:v>6 UE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'Escenario 2'!$C$124:$E$124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2'!$C$125:$E$125</c:f>
              <c:numCache>
                <c:formatCode>General</c:formatCode>
                <c:ptCount val="3"/>
                <c:pt idx="0">
                  <c:v>4.1900000000000004</c:v>
                </c:pt>
                <c:pt idx="1">
                  <c:v>36.340000000000003</c:v>
                </c:pt>
                <c:pt idx="2">
                  <c:v>72.87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B85-41AD-B8CA-1F209916BFB7}"/>
            </c:ext>
          </c:extLst>
        </c:ser>
        <c:ser>
          <c:idx val="1"/>
          <c:order val="1"/>
          <c:tx>
            <c:v>20 UE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'Escenario 2'!$C$124:$E$124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2'!$C$126:$E$126</c:f>
              <c:numCache>
                <c:formatCode>General</c:formatCode>
                <c:ptCount val="3"/>
                <c:pt idx="0">
                  <c:v>4.08</c:v>
                </c:pt>
                <c:pt idx="1">
                  <c:v>35.979999999999997</c:v>
                </c:pt>
                <c:pt idx="2">
                  <c:v>72.3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B85-41AD-B8CA-1F209916BFB7}"/>
            </c:ext>
          </c:extLst>
        </c:ser>
        <c:ser>
          <c:idx val="2"/>
          <c:order val="2"/>
          <c:tx>
            <c:v>50 UE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'Escenario 2'!$C$124:$E$124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2'!$C$127:$E$127</c:f>
              <c:numCache>
                <c:formatCode>General</c:formatCode>
                <c:ptCount val="3"/>
                <c:pt idx="0">
                  <c:v>5.27</c:v>
                </c:pt>
                <c:pt idx="1">
                  <c:v>45.69</c:v>
                </c:pt>
                <c:pt idx="2">
                  <c:v>91.63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B85-41AD-B8CA-1F209916BFB7}"/>
            </c:ext>
          </c:extLst>
        </c:ser>
        <c:ser>
          <c:idx val="3"/>
          <c:order val="3"/>
          <c:tx>
            <c:v>100 UE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'Escenario 2'!$C$124:$E$124</c:f>
              <c:strCache>
                <c:ptCount val="3"/>
                <c:pt idx="0">
                  <c:v>1.4 MHZ</c:v>
                </c:pt>
                <c:pt idx="1">
                  <c:v>10 MHz</c:v>
                </c:pt>
                <c:pt idx="2">
                  <c:v>20MHz</c:v>
                </c:pt>
              </c:strCache>
            </c:strRef>
          </c:cat>
          <c:val>
            <c:numRef>
              <c:f>'Escenario 2'!$C$128:$E$128</c:f>
              <c:numCache>
                <c:formatCode>General</c:formatCode>
                <c:ptCount val="3"/>
                <c:pt idx="0">
                  <c:v>5.1100000000000003</c:v>
                </c:pt>
                <c:pt idx="1">
                  <c:v>45.57</c:v>
                </c:pt>
                <c:pt idx="2">
                  <c:v>90.71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B85-41AD-B8CA-1F209916B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223104"/>
        <c:axId val="1273221440"/>
      </c:lineChart>
      <c:catAx>
        <c:axId val="1273223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BW (MHZ)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3221440"/>
        <c:crosses val="autoZero"/>
        <c:auto val="1"/>
        <c:lblAlgn val="ctr"/>
        <c:lblOffset val="100"/>
        <c:noMultiLvlLbl val="0"/>
      </c:catAx>
      <c:valAx>
        <c:axId val="127322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Throughput</a:t>
                </a:r>
                <a:r>
                  <a:rPr lang="es-ES" baseline="0"/>
                  <a:t> (Mbps)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3223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Comparación Goodput</a:t>
            </a:r>
            <a:r>
              <a:rPr lang="es-CO" baseline="0"/>
              <a:t> [Mbps]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F3A-4F36-A92A-B5EFBE3B83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F3A-4F36-A92A-B5EFBE3B83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1'!$C$29:$E$29</c:f>
              <c:strCache>
                <c:ptCount val="3"/>
                <c:pt idx="0">
                  <c:v>RR</c:v>
                </c:pt>
                <c:pt idx="1">
                  <c:v>PF</c:v>
                </c:pt>
                <c:pt idx="2">
                  <c:v>BCQI</c:v>
                </c:pt>
              </c:strCache>
            </c:strRef>
          </c:cat>
          <c:val>
            <c:numRef>
              <c:f>'Escenario 1'!$C$36:$E$36</c:f>
              <c:numCache>
                <c:formatCode>0.0</c:formatCode>
                <c:ptCount val="3"/>
                <c:pt idx="0">
                  <c:v>21.322716666666665</c:v>
                </c:pt>
                <c:pt idx="1">
                  <c:v>25.589383333333334</c:v>
                </c:pt>
                <c:pt idx="2">
                  <c:v>31.465433333333333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3A-4F36-A92A-B5EFBE3B83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5303584"/>
        <c:axId val="895307328"/>
      </c:barChart>
      <c:catAx>
        <c:axId val="895303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Planificador de Recursos</a:t>
                </a:r>
                <a:r>
                  <a:rPr lang="es-CO" baseline="0"/>
                  <a:t> 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5307328"/>
        <c:crosses val="autoZero"/>
        <c:auto val="1"/>
        <c:lblAlgn val="ctr"/>
        <c:lblOffset val="100"/>
        <c:noMultiLvlLbl val="0"/>
      </c:catAx>
      <c:valAx>
        <c:axId val="89530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200" b="0" i="0" baseline="0">
                    <a:effectLst/>
                  </a:rPr>
                  <a:t>Goodput [Mbps]</a:t>
                </a:r>
                <a:endParaRPr lang="es-CO" sz="7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530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Fairness</a:t>
            </a:r>
            <a:r>
              <a:rPr lang="es-ES" baseline="0"/>
              <a:t>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DFF-46E9-83A8-A6F1ACE5F33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DFF-46E9-83A8-A6F1ACE5F33D}"/>
              </c:ext>
            </c:extLst>
          </c:dPt>
          <c:cat>
            <c:strRef>
              <c:f>'Escenario 1'!$C$43:$E$43</c:f>
              <c:strCache>
                <c:ptCount val="3"/>
                <c:pt idx="0">
                  <c:v>RR</c:v>
                </c:pt>
                <c:pt idx="1">
                  <c:v>PF</c:v>
                </c:pt>
                <c:pt idx="2">
                  <c:v>BCQI</c:v>
                </c:pt>
              </c:strCache>
            </c:strRef>
          </c:cat>
          <c:val>
            <c:numRef>
              <c:f>'Escenario 1'!$C$51:$E$51</c:f>
              <c:numCache>
                <c:formatCode>0.00%</c:formatCode>
                <c:ptCount val="3"/>
                <c:pt idx="0">
                  <c:v>0.54768055555555561</c:v>
                </c:pt>
                <c:pt idx="1">
                  <c:v>0.68406944444444451</c:v>
                </c:pt>
                <c:pt idx="2">
                  <c:v>0.16147500000000001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FF-46E9-83A8-A6F1ACE5F33D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8049648"/>
        <c:axId val="1818047568"/>
      </c:barChart>
      <c:catAx>
        <c:axId val="1818049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Planificador de recursos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8047568"/>
        <c:crosses val="autoZero"/>
        <c:auto val="1"/>
        <c:lblAlgn val="ctr"/>
        <c:lblOffset val="100"/>
        <c:noMultiLvlLbl val="0"/>
      </c:catAx>
      <c:valAx>
        <c:axId val="1818047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Fairness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328591790609507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804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Throuhgput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7.96359470896258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F7-41EE-AECA-44E9A2376AB5}"/>
                </c:ext>
              </c:extLst>
            </c:dLbl>
            <c:dLbl>
              <c:idx val="2"/>
              <c:layout>
                <c:manualLayout>
                  <c:x val="7.96359470896259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F7-41EE-AECA-44E9A2376A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2'!$C$73:$E$73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2'!$C$75:$E$75</c:f>
              <c:numCache>
                <c:formatCode>0.00</c:formatCode>
                <c:ptCount val="3"/>
                <c:pt idx="0">
                  <c:v>5.1064489795918302</c:v>
                </c:pt>
                <c:pt idx="1">
                  <c:v>2.5222857142857098</c:v>
                </c:pt>
                <c:pt idx="2" formatCode="#,##0.0">
                  <c:v>1.8222857142857098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F7-41EE-AECA-44E9A2376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4806864"/>
        <c:axId val="14816432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511945015830618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F7-41EE-AECA-44E9A2376A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2'!$C$73:$E$73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2'!$C$74:$E$74</c:f>
              <c:numCache>
                <c:formatCode>0.00</c:formatCode>
                <c:ptCount val="3"/>
                <c:pt idx="0">
                  <c:v>0.126388887542662</c:v>
                </c:pt>
                <c:pt idx="1">
                  <c:v>0.53305859272314104</c:v>
                </c:pt>
                <c:pt idx="2">
                  <c:v>0.62305859272314101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F7-41EE-AECA-44E9A2376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89363231"/>
        <c:axId val="1089361983"/>
      </c:barChart>
      <c:catAx>
        <c:axId val="1480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6432"/>
        <c:crosses val="autoZero"/>
        <c:auto val="1"/>
        <c:lblAlgn val="ctr"/>
        <c:lblOffset val="100"/>
        <c:noMultiLvlLbl val="0"/>
      </c:catAx>
      <c:valAx>
        <c:axId val="148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06864"/>
        <c:crosses val="autoZero"/>
        <c:crossBetween val="between"/>
      </c:valAx>
      <c:valAx>
        <c:axId val="1089361983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363231"/>
        <c:crosses val="max"/>
        <c:crossBetween val="between"/>
      </c:valAx>
      <c:catAx>
        <c:axId val="10893632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93619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.10162368366690921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505-4F6A-AA39-E42A4092D1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2'!$I$7:$K$7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2'!$I$9:$K$9</c:f>
              <c:numCache>
                <c:formatCode>0.00</c:formatCode>
                <c:ptCount val="3"/>
                <c:pt idx="0">
                  <c:v>72.871510204081602</c:v>
                </c:pt>
                <c:pt idx="1">
                  <c:v>59.602612244897898</c:v>
                </c:pt>
                <c:pt idx="2" formatCode="#,##0.0">
                  <c:v>58.902612244897895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05-4F6A-AA39-E42A4092D1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090307008"/>
        <c:axId val="2090314912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429799113182799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05-4F6A-AA39-E42A4092D1D9}"/>
                </c:ext>
              </c:extLst>
            </c:dLbl>
            <c:dLbl>
              <c:idx val="1"/>
              <c:layout>
                <c:manualLayout>
                  <c:x val="0.1016236836669093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05-4F6A-AA39-E42A4092D1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'Escenario 2'!$I$8:$K$8</c:f>
              <c:numCache>
                <c:formatCode>0.00</c:formatCode>
                <c:ptCount val="3"/>
                <c:pt idx="0">
                  <c:v>0.48089998380007498</c:v>
                </c:pt>
                <c:pt idx="1">
                  <c:v>0.60590403302530904</c:v>
                </c:pt>
                <c:pt idx="2">
                  <c:v>0.85590403302530904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05-4F6A-AA39-E42A4092D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997734671"/>
        <c:axId val="991745647"/>
      </c:barChart>
      <c:catAx>
        <c:axId val="209030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0314912"/>
        <c:crosses val="autoZero"/>
        <c:auto val="1"/>
        <c:lblAlgn val="ctr"/>
        <c:lblOffset val="100"/>
        <c:noMultiLvlLbl val="0"/>
      </c:catAx>
      <c:valAx>
        <c:axId val="209031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0307008"/>
        <c:crosses val="autoZero"/>
        <c:crossBetween val="between"/>
      </c:valAx>
      <c:valAx>
        <c:axId val="991745647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97734671"/>
        <c:crosses val="max"/>
        <c:crossBetween val="between"/>
      </c:valAx>
      <c:catAx>
        <c:axId val="997734671"/>
        <c:scaling>
          <c:orientation val="minMax"/>
        </c:scaling>
        <c:delete val="1"/>
        <c:axPos val="b"/>
        <c:majorTickMark val="out"/>
        <c:minorTickMark val="none"/>
        <c:tickLblPos val="nextTo"/>
        <c:crossAx val="9917456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9.6275068737071992E-2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43-4B9B-B147-4A34FFFAD0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2'!$I$29:$K$29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2'!$I$31:$K$31</c:f>
              <c:numCache>
                <c:formatCode>0.00</c:formatCode>
                <c:ptCount val="3"/>
                <c:pt idx="0">
                  <c:v>72.304326530612201</c:v>
                </c:pt>
                <c:pt idx="1">
                  <c:v>50.9446530612244</c:v>
                </c:pt>
                <c:pt idx="2" formatCode="#,##0.0">
                  <c:v>50.244653061224398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3-4B9B-B147-4A34FFFAD0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4811024"/>
        <c:axId val="14806448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162368366690933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43-4B9B-B147-4A34FFFAD0AE}"/>
                </c:ext>
              </c:extLst>
            </c:dLbl>
            <c:dLbl>
              <c:idx val="1"/>
              <c:layout>
                <c:manualLayout>
                  <c:x val="0.10162368366690933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43-4B9B-B147-4A34FFFAD0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2'!$I$29:$K$29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2'!$I$30:$K$30</c:f>
              <c:numCache>
                <c:formatCode>0.00</c:formatCode>
                <c:ptCount val="3"/>
                <c:pt idx="0">
                  <c:v>0.16349205030049199</c:v>
                </c:pt>
                <c:pt idx="1">
                  <c:v>0.55371830699742997</c:v>
                </c:pt>
                <c:pt idx="2">
                  <c:v>0.80371830699742997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3-4B9B-B147-4A34FFFAD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89374047"/>
        <c:axId val="1089374879"/>
      </c:barChart>
      <c:catAx>
        <c:axId val="1481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06448"/>
        <c:crosses val="autoZero"/>
        <c:auto val="1"/>
        <c:lblAlgn val="ctr"/>
        <c:lblOffset val="100"/>
        <c:noMultiLvlLbl val="0"/>
      </c:catAx>
      <c:valAx>
        <c:axId val="1480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1024"/>
        <c:crosses val="autoZero"/>
        <c:crossBetween val="between"/>
      </c:valAx>
      <c:valAx>
        <c:axId val="1089374879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9374047"/>
        <c:crosses val="max"/>
        <c:crossBetween val="between"/>
      </c:valAx>
      <c:catAx>
        <c:axId val="1089374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93748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Throughput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7.4880609017722657E-2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D3-4ABD-BCB9-C5D40AC3A4C1}"/>
                </c:ext>
              </c:extLst>
            </c:dLbl>
            <c:dLbl>
              <c:idx val="2"/>
              <c:layout>
                <c:manualLayout>
                  <c:x val="8.82521463423160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D3-4ABD-BCB9-C5D40AC3A4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2'!$I$51:$K$51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2'!$I$53:$K$53</c:f>
              <c:numCache>
                <c:formatCode>0.00</c:formatCode>
                <c:ptCount val="3"/>
                <c:pt idx="0">
                  <c:v>91.6264489795918</c:v>
                </c:pt>
                <c:pt idx="1">
                  <c:v>52.068734693877502</c:v>
                </c:pt>
                <c:pt idx="2" formatCode="#,##0.0">
                  <c:v>51.368734693877499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D3-4ABD-BCB9-C5D40AC3A4C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098781472"/>
        <c:axId val="2098788544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162368366690927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3D3-4ABD-BCB9-C5D40AC3A4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2'!$I$51:$K$51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2'!$I$52:$K$52</c:f>
              <c:numCache>
                <c:formatCode>0.00</c:formatCode>
                <c:ptCount val="3"/>
                <c:pt idx="0">
                  <c:v>7.1984484957427E-2</c:v>
                </c:pt>
                <c:pt idx="1">
                  <c:v>0.56630864031243799</c:v>
                </c:pt>
                <c:pt idx="2">
                  <c:v>0.81630864031243799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D3-4ABD-BCB9-C5D40AC3A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20417119"/>
        <c:axId val="1020407551"/>
      </c:barChart>
      <c:catAx>
        <c:axId val="209878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88544"/>
        <c:crosses val="autoZero"/>
        <c:auto val="1"/>
        <c:lblAlgn val="ctr"/>
        <c:lblOffset val="100"/>
        <c:noMultiLvlLbl val="0"/>
      </c:catAx>
      <c:valAx>
        <c:axId val="209878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98781472"/>
        <c:crosses val="autoZero"/>
        <c:crossBetween val="between"/>
      </c:valAx>
      <c:valAx>
        <c:axId val="1020407551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0417119"/>
        <c:crosses val="max"/>
        <c:crossBetween val="between"/>
      </c:valAx>
      <c:catAx>
        <c:axId val="10204171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204075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Fairness (%) vs Throughput(Mbps)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Av. Throuhgput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9.0926453807234658E-2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C5-49AB-BC9F-5232C6C29917}"/>
                </c:ext>
              </c:extLst>
            </c:dLbl>
            <c:dLbl>
              <c:idx val="2"/>
              <c:layout>
                <c:manualLayout>
                  <c:x val="8.55778388773973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AC5-49AB-BC9F-5232C6C299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2'!$I$73:$K$73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2'!$I$75:$K$75</c:f>
              <c:numCache>
                <c:formatCode>0.00</c:formatCode>
                <c:ptCount val="3"/>
                <c:pt idx="0">
                  <c:v>90.714612244897907</c:v>
                </c:pt>
                <c:pt idx="1">
                  <c:v>47.3686530612244</c:v>
                </c:pt>
                <c:pt idx="2" formatCode="#,##0.0">
                  <c:v>46.668653061224397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C5-49AB-BC9F-5232C6C299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4813520"/>
        <c:axId val="14813936"/>
      </c:barChart>
      <c:barChart>
        <c:barDir val="col"/>
        <c:grouping val="clustered"/>
        <c:varyColors val="0"/>
        <c:ser>
          <c:idx val="1"/>
          <c:order val="1"/>
          <c:tx>
            <c:v>Fairness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162368366690927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C5-49AB-BC9F-5232C6C299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'Escenario 2'!$I$73:$K$73</c:f>
              <c:strCache>
                <c:ptCount val="3"/>
                <c:pt idx="0">
                  <c:v>Best CQI</c:v>
                </c:pt>
                <c:pt idx="1">
                  <c:v>RR</c:v>
                </c:pt>
                <c:pt idx="2">
                  <c:v>PF</c:v>
                </c:pt>
              </c:strCache>
            </c:strRef>
          </c:cat>
          <c:val>
            <c:numRef>
              <c:f>'Escenario 2'!$I$74:$K$74</c:f>
              <c:numCache>
                <c:formatCode>0.00</c:formatCode>
                <c:ptCount val="3"/>
                <c:pt idx="0">
                  <c:v>4.7029929217708002E-2</c:v>
                </c:pt>
                <c:pt idx="1">
                  <c:v>0.53017721817865604</c:v>
                </c:pt>
                <c:pt idx="2">
                  <c:v>0.78017721817865604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C5-49AB-BC9F-5232C6C29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1020404223"/>
        <c:axId val="1020423359"/>
      </c:barChart>
      <c:catAx>
        <c:axId val="1481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3936"/>
        <c:crosses val="autoZero"/>
        <c:auto val="1"/>
        <c:lblAlgn val="ctr"/>
        <c:lblOffset val="100"/>
        <c:noMultiLvlLbl val="0"/>
      </c:catAx>
      <c:valAx>
        <c:axId val="1481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Throughput (Mbps)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813520"/>
        <c:crosses val="autoZero"/>
        <c:crossBetween val="between"/>
      </c:valAx>
      <c:valAx>
        <c:axId val="1020423359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20404223"/>
        <c:crosses val="max"/>
        <c:crossBetween val="between"/>
      </c:valAx>
      <c:catAx>
        <c:axId val="10204042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204233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361950</xdr:colOff>
      <xdr:row>0</xdr:row>
      <xdr:rowOff>42862</xdr:rowOff>
    </xdr:from>
    <xdr:to>
      <xdr:col>17</xdr:col>
      <xdr:colOff>361950</xdr:colOff>
      <xdr:row>14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468312</xdr:colOff>
      <xdr:row>10</xdr:row>
      <xdr:rowOff>176212</xdr:rowOff>
    </xdr:from>
    <xdr:to>
      <xdr:col>9</xdr:col>
      <xdr:colOff>762000</xdr:colOff>
      <xdr:row>24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25</xdr:row>
      <xdr:rowOff>49212</xdr:rowOff>
    </xdr:from>
    <xdr:to>
      <xdr:col>9</xdr:col>
      <xdr:colOff>904875</xdr:colOff>
      <xdr:row>39</xdr:row>
      <xdr:rowOff>46037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387146</xdr:colOff>
      <xdr:row>40</xdr:row>
      <xdr:rowOff>819</xdr:rowOff>
    </xdr:from>
    <xdr:to>
      <xdr:col>9</xdr:col>
      <xdr:colOff>934065</xdr:colOff>
      <xdr:row>53</xdr:row>
      <xdr:rowOff>152809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78FFFA-1C13-41AF-8219-0ABBDBF241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75</xdr:row>
      <xdr:rowOff>138793</xdr:rowOff>
    </xdr:from>
    <xdr:to>
      <xdr:col>6</xdr:col>
      <xdr:colOff>176893</xdr:colOff>
      <xdr:row>90</xdr:row>
      <xdr:rowOff>24493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170088</xdr:colOff>
      <xdr:row>10</xdr:row>
      <xdr:rowOff>43543</xdr:rowOff>
    </xdr:from>
    <xdr:to>
      <xdr:col>13</xdr:col>
      <xdr:colOff>346981</xdr:colOff>
      <xdr:row>24</xdr:row>
      <xdr:rowOff>119743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34017</xdr:colOff>
      <xdr:row>32</xdr:row>
      <xdr:rowOff>54429</xdr:rowOff>
    </xdr:from>
    <xdr:to>
      <xdr:col>13</xdr:col>
      <xdr:colOff>210910</xdr:colOff>
      <xdr:row>46</xdr:row>
      <xdr:rowOff>130629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6803</xdr:colOff>
      <xdr:row>54</xdr:row>
      <xdr:rowOff>2721</xdr:rowOff>
    </xdr:from>
    <xdr:to>
      <xdr:col>13</xdr:col>
      <xdr:colOff>183696</xdr:colOff>
      <xdr:row>68</xdr:row>
      <xdr:rowOff>78921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34017</xdr:colOff>
      <xdr:row>76</xdr:row>
      <xdr:rowOff>16329</xdr:rowOff>
    </xdr:from>
    <xdr:to>
      <xdr:col>13</xdr:col>
      <xdr:colOff>210910</xdr:colOff>
      <xdr:row>90</xdr:row>
      <xdr:rowOff>92529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6803</xdr:colOff>
      <xdr:row>9</xdr:row>
      <xdr:rowOff>152401</xdr:rowOff>
    </xdr:from>
    <xdr:to>
      <xdr:col>20</xdr:col>
      <xdr:colOff>6803</xdr:colOff>
      <xdr:row>24</xdr:row>
      <xdr:rowOff>38101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6803</xdr:colOff>
      <xdr:row>31</xdr:row>
      <xdr:rowOff>166008</xdr:rowOff>
    </xdr:from>
    <xdr:to>
      <xdr:col>20</xdr:col>
      <xdr:colOff>6803</xdr:colOff>
      <xdr:row>46</xdr:row>
      <xdr:rowOff>51708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6803</xdr:colOff>
      <xdr:row>54</xdr:row>
      <xdr:rowOff>2722</xdr:rowOff>
    </xdr:from>
    <xdr:to>
      <xdr:col>20</xdr:col>
      <xdr:colOff>6803</xdr:colOff>
      <xdr:row>68</xdr:row>
      <xdr:rowOff>78922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20410</xdr:colOff>
      <xdr:row>76</xdr:row>
      <xdr:rowOff>29936</xdr:rowOff>
    </xdr:from>
    <xdr:to>
      <xdr:col>20</xdr:col>
      <xdr:colOff>20410</xdr:colOff>
      <xdr:row>90</xdr:row>
      <xdr:rowOff>106136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6802</xdr:colOff>
      <xdr:row>31</xdr:row>
      <xdr:rowOff>179615</xdr:rowOff>
    </xdr:from>
    <xdr:to>
      <xdr:col>6</xdr:col>
      <xdr:colOff>183695</xdr:colOff>
      <xdr:row>46</xdr:row>
      <xdr:rowOff>65315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53</xdr:row>
      <xdr:rowOff>179614</xdr:rowOff>
    </xdr:from>
    <xdr:to>
      <xdr:col>6</xdr:col>
      <xdr:colOff>176893</xdr:colOff>
      <xdr:row>68</xdr:row>
      <xdr:rowOff>65314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128587</xdr:colOff>
      <xdr:row>10</xdr:row>
      <xdr:rowOff>114300</xdr:rowOff>
    </xdr:from>
    <xdr:to>
      <xdr:col>6</xdr:col>
      <xdr:colOff>309562</xdr:colOff>
      <xdr:row>25</xdr:row>
      <xdr:rowOff>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0</xdr:colOff>
      <xdr:row>116</xdr:row>
      <xdr:rowOff>0</xdr:rowOff>
    </xdr:from>
    <xdr:to>
      <xdr:col>24</xdr:col>
      <xdr:colOff>163286</xdr:colOff>
      <xdr:row>135</xdr:row>
      <xdr:rowOff>137352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139</xdr:row>
      <xdr:rowOff>0</xdr:rowOff>
    </xdr:from>
    <xdr:to>
      <xdr:col>24</xdr:col>
      <xdr:colOff>149678</xdr:colOff>
      <xdr:row>159</xdr:row>
      <xdr:rowOff>10886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16</xdr:col>
      <xdr:colOff>0</xdr:colOff>
      <xdr:row>162</xdr:row>
      <xdr:rowOff>0</xdr:rowOff>
    </xdr:from>
    <xdr:to>
      <xdr:col>24</xdr:col>
      <xdr:colOff>81643</xdr:colOff>
      <xdr:row>183</xdr:row>
      <xdr:rowOff>10885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19802</xdr:colOff>
      <xdr:row>101</xdr:row>
      <xdr:rowOff>1905</xdr:rowOff>
    </xdr:from>
    <xdr:to>
      <xdr:col>14</xdr:col>
      <xdr:colOff>29830</xdr:colOff>
      <xdr:row>115</xdr:row>
      <xdr:rowOff>25529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79207C64-6A0C-4876-A28E-07DE9A887A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8</xdr:col>
      <xdr:colOff>12196</xdr:colOff>
      <xdr:row>116</xdr:row>
      <xdr:rowOff>17419</xdr:rowOff>
    </xdr:from>
    <xdr:to>
      <xdr:col>13</xdr:col>
      <xdr:colOff>740077</xdr:colOff>
      <xdr:row>130</xdr:row>
      <xdr:rowOff>16850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C07F86A4-43CF-4390-8283-A4042A3A7D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747805</xdr:colOff>
      <xdr:row>131</xdr:row>
      <xdr:rowOff>22058</xdr:rowOff>
    </xdr:from>
    <xdr:to>
      <xdr:col>13</xdr:col>
      <xdr:colOff>747806</xdr:colOff>
      <xdr:row>145</xdr:row>
      <xdr:rowOff>98258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3DF5B28C-F392-49E7-BD23-1F21FBD4A5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miCon/Downloads/medidasf-Camilo(Recuperado%20autom&#225;ticamente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/>
      <sheetData sheetId="1">
        <row r="11">
          <cell r="B11">
            <v>6</v>
          </cell>
        </row>
        <row r="12">
          <cell r="B12">
            <v>20</v>
          </cell>
        </row>
        <row r="13">
          <cell r="B13">
            <v>50</v>
          </cell>
        </row>
        <row r="14">
          <cell r="B14">
            <v>100</v>
          </cell>
        </row>
        <row r="75">
          <cell r="F75">
            <v>28.554681474625948</v>
          </cell>
        </row>
        <row r="76">
          <cell r="F76">
            <v>24.260373283973472</v>
          </cell>
        </row>
        <row r="77">
          <cell r="F77">
            <v>24.738546968995838</v>
          </cell>
        </row>
        <row r="78">
          <cell r="F78">
            <v>22.44639827240475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51"/>
  <sheetViews>
    <sheetView tabSelected="1" topLeftCell="B36" zoomScale="93" zoomScaleNormal="60" workbookViewId="0">
      <selection activeCell="K42" sqref="K42"/>
    </sheetView>
  </sheetViews>
  <sheetFormatPr baseColWidth="10" defaultRowHeight="15" x14ac:dyDescent="0.25"/>
  <cols>
    <col min="2" max="2" width="16.42578125" customWidth="1"/>
    <col min="3" max="3" width="15.85546875" bestFit="1" customWidth="1"/>
    <col min="4" max="4" width="17" bestFit="1" customWidth="1"/>
    <col min="5" max="5" width="12.5703125" bestFit="1" customWidth="1"/>
    <col min="6" max="6" width="15.85546875" bestFit="1" customWidth="1"/>
    <col min="7" max="7" width="16.140625" bestFit="1" customWidth="1"/>
    <col min="8" max="8" width="12.5703125" bestFit="1" customWidth="1"/>
    <col min="9" max="9" width="15.85546875" bestFit="1" customWidth="1"/>
    <col min="10" max="10" width="17" bestFit="1" customWidth="1"/>
    <col min="11" max="11" width="12.5703125" customWidth="1"/>
  </cols>
  <sheetData>
    <row r="2" spans="2:11" ht="15.75" thickBot="1" x14ac:dyDescent="0.3"/>
    <row r="3" spans="2:11" ht="15.75" thickBot="1" x14ac:dyDescent="0.3">
      <c r="B3" s="1"/>
      <c r="C3" s="114" t="s">
        <v>0</v>
      </c>
      <c r="D3" s="115"/>
      <c r="E3" s="116"/>
      <c r="F3" s="114" t="s">
        <v>1</v>
      </c>
      <c r="G3" s="115"/>
      <c r="H3" s="116"/>
      <c r="I3" s="114" t="s">
        <v>2</v>
      </c>
      <c r="J3" s="115"/>
      <c r="K3" s="116"/>
    </row>
    <row r="4" spans="2:11" ht="15.75" thickBot="1" x14ac:dyDescent="0.3">
      <c r="B4" s="2" t="s">
        <v>6</v>
      </c>
      <c r="C4" s="3" t="s">
        <v>3</v>
      </c>
      <c r="D4" s="4" t="s">
        <v>13</v>
      </c>
      <c r="E4" s="5" t="s">
        <v>4</v>
      </c>
      <c r="F4" s="6" t="s">
        <v>3</v>
      </c>
      <c r="G4" s="4" t="s">
        <v>14</v>
      </c>
      <c r="H4" s="7" t="s">
        <v>4</v>
      </c>
      <c r="I4" s="6" t="s">
        <v>3</v>
      </c>
      <c r="J4" s="4" t="s">
        <v>15</v>
      </c>
      <c r="K4" s="8" t="s">
        <v>4</v>
      </c>
    </row>
    <row r="5" spans="2:11" x14ac:dyDescent="0.25">
      <c r="B5" s="9">
        <v>1.4</v>
      </c>
      <c r="C5" s="10">
        <v>2.7012</v>
      </c>
      <c r="D5" s="11">
        <v>0.53580000000000005</v>
      </c>
      <c r="E5" s="12">
        <v>1.5012000000000001</v>
      </c>
      <c r="F5" s="13">
        <v>3.9011999999999998</v>
      </c>
      <c r="G5" s="14">
        <v>0.68580000000000008</v>
      </c>
      <c r="H5" s="15">
        <v>2.9011999999999998</v>
      </c>
      <c r="I5" s="16">
        <v>4.0895000000000001</v>
      </c>
      <c r="J5" s="11">
        <v>0.15989999999999999</v>
      </c>
      <c r="K5" s="15">
        <v>2.8895</v>
      </c>
    </row>
    <row r="6" spans="2:11" x14ac:dyDescent="0.25">
      <c r="B6" s="9">
        <v>3</v>
      </c>
      <c r="C6" s="17">
        <v>7.0152999999999999</v>
      </c>
      <c r="D6" s="11">
        <v>0.53339999999999999</v>
      </c>
      <c r="E6" s="12">
        <v>5.9153000000000002</v>
      </c>
      <c r="F6" s="18">
        <v>8.7152999999999992</v>
      </c>
      <c r="G6" s="11">
        <v>0.68340000000000001</v>
      </c>
      <c r="H6" s="15">
        <v>7.1153000000000004</v>
      </c>
      <c r="I6" s="16">
        <v>10.6065</v>
      </c>
      <c r="J6" s="11">
        <v>0.15989999999999999</v>
      </c>
      <c r="K6" s="15">
        <v>9.4065000000000012</v>
      </c>
    </row>
    <row r="7" spans="2:11" x14ac:dyDescent="0.25">
      <c r="B7" s="9">
        <v>5</v>
      </c>
      <c r="C7" s="10">
        <v>12.3492</v>
      </c>
      <c r="D7" s="11">
        <v>0.54310000000000003</v>
      </c>
      <c r="E7" s="12">
        <v>10.949199999999999</v>
      </c>
      <c r="F7" s="18">
        <v>17.249199999999998</v>
      </c>
      <c r="G7" s="11">
        <v>0.68310000000000004</v>
      </c>
      <c r="H7" s="15">
        <v>15.049200000000001</v>
      </c>
      <c r="I7" s="16">
        <v>19.798300000000001</v>
      </c>
      <c r="J7" s="11">
        <v>0.16159999999999999</v>
      </c>
      <c r="K7" s="15">
        <v>18.598300000000002</v>
      </c>
    </row>
    <row r="8" spans="2:11" x14ac:dyDescent="0.25">
      <c r="B8" s="9">
        <v>10</v>
      </c>
      <c r="C8" s="10">
        <v>25.1265</v>
      </c>
      <c r="D8" s="11">
        <v>0.55110000000000003</v>
      </c>
      <c r="E8" s="12">
        <v>23.6265</v>
      </c>
      <c r="F8" s="18">
        <v>31.026499999999999</v>
      </c>
      <c r="G8" s="11">
        <v>0.68110000000000004</v>
      </c>
      <c r="H8" s="15">
        <v>28.826499999999999</v>
      </c>
      <c r="I8" s="16">
        <v>35.820399999999999</v>
      </c>
      <c r="J8" s="11">
        <v>0.1623</v>
      </c>
      <c r="K8" s="15">
        <v>34.620399999999997</v>
      </c>
    </row>
    <row r="9" spans="2:11" x14ac:dyDescent="0.25">
      <c r="B9" s="9">
        <v>15</v>
      </c>
      <c r="C9" s="10">
        <v>37.679499999999997</v>
      </c>
      <c r="D9" s="11">
        <v>0.55389999999999995</v>
      </c>
      <c r="E9" s="12">
        <v>36.479499999999994</v>
      </c>
      <c r="F9" s="18">
        <v>44.579500000000003</v>
      </c>
      <c r="G9" s="11">
        <v>0.68389999999999995</v>
      </c>
      <c r="H9" s="15">
        <v>42.3795</v>
      </c>
      <c r="I9" s="16">
        <v>54.073300000000003</v>
      </c>
      <c r="J9" s="11">
        <v>0.16209999999999999</v>
      </c>
      <c r="K9" s="15">
        <v>52.8733</v>
      </c>
    </row>
    <row r="10" spans="2:11" ht="15.75" thickBot="1" x14ac:dyDescent="0.3">
      <c r="B10" s="19">
        <v>20</v>
      </c>
      <c r="C10" s="20">
        <v>50.564599999999999</v>
      </c>
      <c r="D10" s="21">
        <v>0.55859999999999999</v>
      </c>
      <c r="E10" s="22">
        <v>49.464599999999997</v>
      </c>
      <c r="F10" s="23">
        <v>60.464599999999997</v>
      </c>
      <c r="G10" s="21">
        <v>0.68859999999999999</v>
      </c>
      <c r="H10" s="24">
        <v>57.264600000000002</v>
      </c>
      <c r="I10" s="25">
        <v>71.604600000000005</v>
      </c>
      <c r="J10" s="21">
        <v>0.16170000000000001</v>
      </c>
      <c r="K10" s="24">
        <v>70.404600000000002</v>
      </c>
    </row>
    <row r="13" spans="2:11" ht="15.75" thickBot="1" x14ac:dyDescent="0.3"/>
    <row r="14" spans="2:11" ht="15.75" thickBot="1" x14ac:dyDescent="0.3">
      <c r="C14" s="117" t="s">
        <v>5</v>
      </c>
      <c r="D14" s="118"/>
      <c r="E14" s="119"/>
    </row>
    <row r="15" spans="2:11" ht="15.75" thickBot="1" x14ac:dyDescent="0.3">
      <c r="B15" s="26" t="s">
        <v>6</v>
      </c>
      <c r="C15" s="26" t="s">
        <v>7</v>
      </c>
      <c r="D15" s="27" t="s">
        <v>8</v>
      </c>
      <c r="E15" s="26" t="s">
        <v>9</v>
      </c>
    </row>
    <row r="16" spans="2:11" x14ac:dyDescent="0.25">
      <c r="B16" s="28">
        <v>1.4</v>
      </c>
      <c r="C16" s="28">
        <v>2.7012</v>
      </c>
      <c r="D16" s="29">
        <v>3.9011999999999998</v>
      </c>
      <c r="E16" s="28">
        <v>4.0895000000000001</v>
      </c>
    </row>
    <row r="17" spans="2:5" x14ac:dyDescent="0.25">
      <c r="B17" s="30">
        <v>3</v>
      </c>
      <c r="C17" s="31">
        <v>7.0152999999999999</v>
      </c>
      <c r="D17" s="32">
        <v>8.7152999999999992</v>
      </c>
      <c r="E17" s="28">
        <v>10.6065</v>
      </c>
    </row>
    <row r="18" spans="2:5" x14ac:dyDescent="0.25">
      <c r="B18" s="28">
        <v>5</v>
      </c>
      <c r="C18" s="28">
        <v>12.3492</v>
      </c>
      <c r="D18" s="32">
        <v>17.249199999999998</v>
      </c>
      <c r="E18" s="28">
        <v>19.798300000000001</v>
      </c>
    </row>
    <row r="19" spans="2:5" x14ac:dyDescent="0.25">
      <c r="B19" s="28">
        <v>10</v>
      </c>
      <c r="C19" s="28">
        <v>25.1265</v>
      </c>
      <c r="D19" s="32">
        <v>31.026499999999999</v>
      </c>
      <c r="E19" s="28">
        <v>35.820399999999999</v>
      </c>
    </row>
    <row r="20" spans="2:5" x14ac:dyDescent="0.25">
      <c r="B20" s="28">
        <v>15</v>
      </c>
      <c r="C20" s="28">
        <v>37.679499999999997</v>
      </c>
      <c r="D20" s="32">
        <v>44.579500000000003</v>
      </c>
      <c r="E20" s="28">
        <v>54.073300000000003</v>
      </c>
    </row>
    <row r="21" spans="2:5" ht="15.75" thickBot="1" x14ac:dyDescent="0.3">
      <c r="B21" s="33">
        <v>20</v>
      </c>
      <c r="C21" s="33">
        <v>50.564599999999999</v>
      </c>
      <c r="D21" s="34">
        <v>60.464599999999997</v>
      </c>
      <c r="E21" s="33">
        <v>71.604600000000005</v>
      </c>
    </row>
    <row r="22" spans="2:5" ht="15.75" thickBot="1" x14ac:dyDescent="0.3">
      <c r="B22" s="35" t="s">
        <v>10</v>
      </c>
      <c r="C22" s="43">
        <f>AVERAGE(C16:C21)</f>
        <v>22.572716666666668</v>
      </c>
      <c r="D22" s="43">
        <f t="shared" ref="D22:E22" si="0">AVERAGE(D16:D21)</f>
        <v>27.656049999999997</v>
      </c>
      <c r="E22" s="44">
        <f t="shared" si="0"/>
        <v>32.665433333333333</v>
      </c>
    </row>
    <row r="23" spans="2:5" x14ac:dyDescent="0.25">
      <c r="B23" s="51"/>
      <c r="C23" s="52"/>
      <c r="D23" s="52"/>
      <c r="E23" s="52"/>
    </row>
    <row r="24" spans="2:5" x14ac:dyDescent="0.25">
      <c r="B24" s="51"/>
      <c r="C24" s="52"/>
      <c r="D24" s="52"/>
      <c r="E24" s="52"/>
    </row>
    <row r="25" spans="2:5" x14ac:dyDescent="0.25">
      <c r="B25" s="51"/>
      <c r="C25" s="52"/>
      <c r="D25" s="52"/>
      <c r="E25" s="52"/>
    </row>
    <row r="26" spans="2:5" x14ac:dyDescent="0.25">
      <c r="B26" s="51"/>
      <c r="C26" s="52"/>
      <c r="D26" s="52"/>
      <c r="E26" s="52"/>
    </row>
    <row r="27" spans="2:5" ht="15.75" thickBot="1" x14ac:dyDescent="0.3"/>
    <row r="28" spans="2:5" ht="15.75" thickBot="1" x14ac:dyDescent="0.3">
      <c r="C28" s="120" t="s">
        <v>11</v>
      </c>
      <c r="D28" s="121"/>
      <c r="E28" s="122"/>
    </row>
    <row r="29" spans="2:5" ht="15.75" thickBot="1" x14ac:dyDescent="0.3">
      <c r="B29" s="7" t="s">
        <v>6</v>
      </c>
      <c r="C29" s="7" t="s">
        <v>7</v>
      </c>
      <c r="D29" s="7" t="s">
        <v>8</v>
      </c>
      <c r="E29" s="8" t="s">
        <v>9</v>
      </c>
    </row>
    <row r="30" spans="2:5" x14ac:dyDescent="0.25">
      <c r="B30" s="36">
        <v>1.4</v>
      </c>
      <c r="C30" s="36">
        <v>1.5012000000000001</v>
      </c>
      <c r="D30" s="15">
        <v>2.9011999999999998</v>
      </c>
      <c r="E30" s="15">
        <v>2.8895</v>
      </c>
    </row>
    <row r="31" spans="2:5" x14ac:dyDescent="0.25">
      <c r="B31" s="36">
        <v>3</v>
      </c>
      <c r="C31" s="36">
        <v>5.9153000000000002</v>
      </c>
      <c r="D31" s="15">
        <v>7.1153000000000004</v>
      </c>
      <c r="E31" s="15">
        <v>9.4065000000000012</v>
      </c>
    </row>
    <row r="32" spans="2:5" x14ac:dyDescent="0.25">
      <c r="B32" s="36">
        <v>5</v>
      </c>
      <c r="C32" s="36">
        <v>10.949199999999999</v>
      </c>
      <c r="D32" s="15">
        <v>15.049200000000001</v>
      </c>
      <c r="E32" s="15">
        <v>18.598300000000002</v>
      </c>
    </row>
    <row r="33" spans="2:5" x14ac:dyDescent="0.25">
      <c r="B33" s="36">
        <v>10</v>
      </c>
      <c r="C33" s="36">
        <v>23.6265</v>
      </c>
      <c r="D33" s="15">
        <v>28.826499999999999</v>
      </c>
      <c r="E33" s="15">
        <v>34.620399999999997</v>
      </c>
    </row>
    <row r="34" spans="2:5" x14ac:dyDescent="0.25">
      <c r="B34" s="36">
        <v>15</v>
      </c>
      <c r="C34" s="36">
        <v>36.479499999999994</v>
      </c>
      <c r="D34" s="15">
        <v>42.3795</v>
      </c>
      <c r="E34" s="15">
        <v>52.8733</v>
      </c>
    </row>
    <row r="35" spans="2:5" ht="15.75" thickBot="1" x14ac:dyDescent="0.3">
      <c r="B35" s="37">
        <v>20</v>
      </c>
      <c r="C35" s="37">
        <v>49.464599999999997</v>
      </c>
      <c r="D35" s="24">
        <v>57.264600000000002</v>
      </c>
      <c r="E35" s="24">
        <v>70.404600000000002</v>
      </c>
    </row>
    <row r="36" spans="2:5" ht="15.75" thickBot="1" x14ac:dyDescent="0.3">
      <c r="B36" s="38" t="s">
        <v>10</v>
      </c>
      <c r="C36" s="48">
        <f>AVERAGE(C30:C35)</f>
        <v>21.322716666666665</v>
      </c>
      <c r="D36" s="49">
        <f>AVERAGE(D30:D35)</f>
        <v>25.589383333333334</v>
      </c>
      <c r="E36" s="50">
        <f t="shared" ref="E36" si="1">AVERAGE(E30:E35)</f>
        <v>31.465433333333333</v>
      </c>
    </row>
    <row r="37" spans="2:5" x14ac:dyDescent="0.25">
      <c r="B37" s="53"/>
      <c r="C37" s="54"/>
      <c r="D37" s="54"/>
      <c r="E37" s="54"/>
    </row>
    <row r="38" spans="2:5" x14ac:dyDescent="0.25">
      <c r="B38" s="53"/>
      <c r="C38" s="54"/>
      <c r="D38" s="54"/>
      <c r="E38" s="54"/>
    </row>
    <row r="39" spans="2:5" x14ac:dyDescent="0.25">
      <c r="B39" s="53"/>
      <c r="C39" s="54"/>
      <c r="D39" s="54"/>
      <c r="E39" s="54"/>
    </row>
    <row r="40" spans="2:5" x14ac:dyDescent="0.25">
      <c r="B40" s="53"/>
      <c r="C40" s="54"/>
      <c r="D40" s="54"/>
      <c r="E40" s="54"/>
    </row>
    <row r="41" spans="2:5" ht="15.75" thickBot="1" x14ac:dyDescent="0.3"/>
    <row r="42" spans="2:5" ht="15.75" thickBot="1" x14ac:dyDescent="0.3">
      <c r="C42" s="111" t="s">
        <v>12</v>
      </c>
      <c r="D42" s="112"/>
      <c r="E42" s="113"/>
    </row>
    <row r="43" spans="2:5" ht="15.75" thickBot="1" x14ac:dyDescent="0.3">
      <c r="B43" s="39" t="s">
        <v>6</v>
      </c>
      <c r="C43" s="39" t="s">
        <v>7</v>
      </c>
      <c r="D43" s="39" t="s">
        <v>8</v>
      </c>
      <c r="E43" s="39" t="s">
        <v>9</v>
      </c>
    </row>
    <row r="44" spans="2:5" x14ac:dyDescent="0.25">
      <c r="B44" s="40">
        <v>1.4</v>
      </c>
      <c r="C44" s="40">
        <v>0.53580000000000005</v>
      </c>
      <c r="D44" s="11">
        <v>0.68580000000000008</v>
      </c>
      <c r="E44" s="11">
        <v>0.15989999999999999</v>
      </c>
    </row>
    <row r="45" spans="2:5" x14ac:dyDescent="0.25">
      <c r="B45" s="40">
        <v>3</v>
      </c>
      <c r="C45" s="40">
        <v>0.53339999999999999</v>
      </c>
      <c r="D45" s="11">
        <v>0.68340000000000001</v>
      </c>
      <c r="E45" s="11">
        <v>0.15989999999999999</v>
      </c>
    </row>
    <row r="46" spans="2:5" x14ac:dyDescent="0.25">
      <c r="B46" s="40">
        <v>5</v>
      </c>
      <c r="C46" s="40">
        <v>0.54310000000000003</v>
      </c>
      <c r="D46" s="11">
        <v>0.68310000000000004</v>
      </c>
      <c r="E46" s="11">
        <v>0.16159999999999999</v>
      </c>
    </row>
    <row r="47" spans="2:5" x14ac:dyDescent="0.25">
      <c r="B47" s="40">
        <v>10</v>
      </c>
      <c r="C47" s="40">
        <v>0.55110000000000003</v>
      </c>
      <c r="D47" s="11">
        <v>0.68110000000000004</v>
      </c>
      <c r="E47" s="11">
        <v>0.1623</v>
      </c>
    </row>
    <row r="48" spans="2:5" x14ac:dyDescent="0.25">
      <c r="B48" s="40">
        <v>15</v>
      </c>
      <c r="C48" s="40">
        <v>0.55389999999999995</v>
      </c>
      <c r="D48" s="11">
        <v>0.68389999999999995</v>
      </c>
      <c r="E48" s="11">
        <v>0.16209999999999999</v>
      </c>
    </row>
    <row r="49" spans="2:5" ht="15.75" thickBot="1" x14ac:dyDescent="0.3">
      <c r="B49" s="41">
        <v>20</v>
      </c>
      <c r="C49" s="41">
        <v>0.55859999999999999</v>
      </c>
      <c r="D49" s="21">
        <v>0.68859999999999999</v>
      </c>
      <c r="E49" s="21">
        <v>0.16170000000000001</v>
      </c>
    </row>
    <row r="50" spans="2:5" ht="15.75" thickBot="1" x14ac:dyDescent="0.3">
      <c r="B50" s="42" t="s">
        <v>10</v>
      </c>
      <c r="C50" s="45">
        <f>AVERAGE(C44:C49)</f>
        <v>0.54598333333333338</v>
      </c>
      <c r="D50" s="46">
        <f t="shared" ref="D50:E51" si="2">AVERAGE(D44:D49)</f>
        <v>0.68431666666666668</v>
      </c>
      <c r="E50" s="47">
        <f t="shared" si="2"/>
        <v>0.16125</v>
      </c>
    </row>
    <row r="51" spans="2:5" ht="15.75" thickBot="1" x14ac:dyDescent="0.3">
      <c r="C51" s="55">
        <f>AVERAGE(C45:C50)</f>
        <v>0.54768055555555561</v>
      </c>
      <c r="D51" s="56">
        <f t="shared" si="2"/>
        <v>0.68406944444444451</v>
      </c>
      <c r="E51" s="57">
        <f t="shared" si="2"/>
        <v>0.16147500000000001</v>
      </c>
    </row>
  </sheetData>
  <mergeCells count="6">
    <mergeCell ref="C42:E42"/>
    <mergeCell ref="C3:E3"/>
    <mergeCell ref="F3:H3"/>
    <mergeCell ref="I3:K3"/>
    <mergeCell ref="C14:E14"/>
    <mergeCell ref="C28:E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Z129"/>
  <sheetViews>
    <sheetView zoomScale="61" zoomScaleNormal="25" workbookViewId="0">
      <selection activeCell="G125" sqref="G125"/>
    </sheetView>
  </sheetViews>
  <sheetFormatPr baseColWidth="10" defaultRowHeight="15" x14ac:dyDescent="0.25"/>
  <sheetData>
    <row r="2" spans="2:18" x14ac:dyDescent="0.25">
      <c r="D2" s="123" t="s">
        <v>31</v>
      </c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</row>
    <row r="3" spans="2:18" x14ac:dyDescent="0.25"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</row>
    <row r="5" spans="2:18" ht="15.75" thickBot="1" x14ac:dyDescent="0.3"/>
    <row r="6" spans="2:18" ht="15.75" thickBot="1" x14ac:dyDescent="0.3">
      <c r="B6" s="133" t="s">
        <v>19</v>
      </c>
      <c r="C6" s="134"/>
      <c r="D6" s="134"/>
      <c r="E6" s="135"/>
      <c r="H6" s="136" t="s">
        <v>20</v>
      </c>
      <c r="I6" s="137"/>
      <c r="J6" s="137"/>
      <c r="K6" s="138"/>
      <c r="O6" s="139" t="s">
        <v>21</v>
      </c>
      <c r="P6" s="140"/>
      <c r="Q6" s="140"/>
      <c r="R6" s="141"/>
    </row>
    <row r="7" spans="2:18" ht="15.75" thickBot="1" x14ac:dyDescent="0.3">
      <c r="B7" s="58"/>
      <c r="C7" s="59" t="s">
        <v>16</v>
      </c>
      <c r="D7" s="60" t="s">
        <v>7</v>
      </c>
      <c r="E7" s="60" t="s">
        <v>8</v>
      </c>
      <c r="H7" s="64"/>
      <c r="I7" s="65" t="s">
        <v>16</v>
      </c>
      <c r="J7" s="66" t="s">
        <v>7</v>
      </c>
      <c r="K7" s="66" t="s">
        <v>8</v>
      </c>
      <c r="O7" s="70"/>
      <c r="P7" s="71" t="s">
        <v>16</v>
      </c>
      <c r="Q7" s="72" t="s">
        <v>7</v>
      </c>
      <c r="R7" s="72" t="s">
        <v>8</v>
      </c>
    </row>
    <row r="8" spans="2:18" ht="15.75" thickBot="1" x14ac:dyDescent="0.3">
      <c r="B8" s="60" t="s">
        <v>17</v>
      </c>
      <c r="C8" s="61">
        <v>0.48016937558141198</v>
      </c>
      <c r="D8" s="59">
        <v>0.580479713737304</v>
      </c>
      <c r="E8" s="59">
        <f>+D8+0.25</f>
        <v>0.830479713737304</v>
      </c>
      <c r="H8" s="66" t="s">
        <v>17</v>
      </c>
      <c r="I8" s="67">
        <v>0.48089998380007498</v>
      </c>
      <c r="J8" s="65">
        <v>0.60590403302530904</v>
      </c>
      <c r="K8" s="65">
        <f>+J8+0.25</f>
        <v>0.85590403302530904</v>
      </c>
      <c r="O8" s="72" t="s">
        <v>17</v>
      </c>
      <c r="P8" s="73">
        <v>0.48087275030051402</v>
      </c>
      <c r="Q8" s="71">
        <v>0.60294575153353402</v>
      </c>
      <c r="R8" s="71">
        <f>+Q8+0.25</f>
        <v>0.85294575153353402</v>
      </c>
    </row>
    <row r="9" spans="2:18" ht="15.75" thickBot="1" x14ac:dyDescent="0.3">
      <c r="B9" s="60" t="s">
        <v>18</v>
      </c>
      <c r="C9" s="59">
        <v>4.1915102040816299</v>
      </c>
      <c r="D9" s="62">
        <v>3.3314448979591802</v>
      </c>
      <c r="E9" s="63">
        <f>+D9-0.7</f>
        <v>2.63144489795918</v>
      </c>
      <c r="H9" s="66" t="s">
        <v>18</v>
      </c>
      <c r="I9" s="65">
        <v>72.871510204081602</v>
      </c>
      <c r="J9" s="68">
        <v>59.602612244897898</v>
      </c>
      <c r="K9" s="69">
        <f>+J9-0.7</f>
        <v>58.902612244897895</v>
      </c>
      <c r="O9" s="72" t="s">
        <v>18</v>
      </c>
      <c r="P9" s="71">
        <v>36.343510204081603</v>
      </c>
      <c r="Q9" s="74">
        <v>29.6349387755102</v>
      </c>
      <c r="R9" s="75">
        <f>+Q9-0.7</f>
        <v>28.934938775510201</v>
      </c>
    </row>
    <row r="27" spans="2:18" ht="15.75" thickBot="1" x14ac:dyDescent="0.3"/>
    <row r="28" spans="2:18" ht="15.75" thickBot="1" x14ac:dyDescent="0.3">
      <c r="B28" s="133" t="s">
        <v>22</v>
      </c>
      <c r="C28" s="134"/>
      <c r="D28" s="134"/>
      <c r="E28" s="135"/>
      <c r="H28" s="136" t="s">
        <v>23</v>
      </c>
      <c r="I28" s="137"/>
      <c r="J28" s="137"/>
      <c r="K28" s="138"/>
      <c r="O28" s="139" t="s">
        <v>24</v>
      </c>
      <c r="P28" s="140"/>
      <c r="Q28" s="140"/>
      <c r="R28" s="141"/>
    </row>
    <row r="29" spans="2:18" ht="15.75" thickBot="1" x14ac:dyDescent="0.3">
      <c r="B29" s="58"/>
      <c r="C29" s="59" t="s">
        <v>16</v>
      </c>
      <c r="D29" s="60" t="s">
        <v>7</v>
      </c>
      <c r="E29" s="60" t="s">
        <v>8</v>
      </c>
      <c r="H29" s="64"/>
      <c r="I29" s="65" t="s">
        <v>16</v>
      </c>
      <c r="J29" s="66" t="s">
        <v>7</v>
      </c>
      <c r="K29" s="66" t="s">
        <v>8</v>
      </c>
      <c r="O29" s="70"/>
      <c r="P29" s="71" t="s">
        <v>16</v>
      </c>
      <c r="Q29" s="72" t="s">
        <v>7</v>
      </c>
      <c r="R29" s="72" t="s">
        <v>8</v>
      </c>
    </row>
    <row r="30" spans="2:18" ht="15.75" thickBot="1" x14ac:dyDescent="0.3">
      <c r="B30" s="60" t="s">
        <v>17</v>
      </c>
      <c r="C30" s="61">
        <v>0.52974672643646803</v>
      </c>
      <c r="D30" s="59">
        <f>1.78226112025896-1</f>
        <v>0.78226112025896</v>
      </c>
      <c r="E30" s="59">
        <f>+D30+0.09</f>
        <v>0.87226112025895997</v>
      </c>
      <c r="H30" s="66" t="s">
        <v>17</v>
      </c>
      <c r="I30" s="67">
        <v>0.16349205030049199</v>
      </c>
      <c r="J30" s="65">
        <v>0.55371830699742997</v>
      </c>
      <c r="K30" s="65">
        <f>+J30+0.25</f>
        <v>0.80371830699742997</v>
      </c>
      <c r="O30" s="72" t="s">
        <v>17</v>
      </c>
      <c r="P30" s="73">
        <v>0.16289757180843101</v>
      </c>
      <c r="Q30" s="71">
        <v>0.55148066078797497</v>
      </c>
      <c r="R30" s="71">
        <f>+Q30+0.25</f>
        <v>0.80148066078797497</v>
      </c>
    </row>
    <row r="31" spans="2:18" ht="15.75" thickBot="1" x14ac:dyDescent="0.3">
      <c r="B31" s="60" t="s">
        <v>18</v>
      </c>
      <c r="C31" s="59">
        <v>4.0819265306122396</v>
      </c>
      <c r="D31" s="62">
        <v>2.7047673469387701</v>
      </c>
      <c r="E31" s="63">
        <f>+D31-0.538</f>
        <v>2.1667673469387703</v>
      </c>
      <c r="H31" s="66" t="s">
        <v>18</v>
      </c>
      <c r="I31" s="65">
        <v>72.304326530612201</v>
      </c>
      <c r="J31" s="68">
        <v>50.9446530612244</v>
      </c>
      <c r="K31" s="69">
        <f>+J31-0.7</f>
        <v>50.244653061224398</v>
      </c>
      <c r="O31" s="72" t="s">
        <v>18</v>
      </c>
      <c r="P31" s="71">
        <v>35.976653061224397</v>
      </c>
      <c r="Q31" s="74">
        <v>24.996897959183599</v>
      </c>
      <c r="R31" s="75">
        <f>+Q31-3.735</f>
        <v>21.261897959183599</v>
      </c>
    </row>
    <row r="49" spans="2:18" ht="15.75" thickBot="1" x14ac:dyDescent="0.3"/>
    <row r="50" spans="2:18" ht="15.75" thickBot="1" x14ac:dyDescent="0.3">
      <c r="B50" s="133" t="s">
        <v>25</v>
      </c>
      <c r="C50" s="134"/>
      <c r="D50" s="134"/>
      <c r="E50" s="135"/>
      <c r="H50" s="136" t="s">
        <v>26</v>
      </c>
      <c r="I50" s="137"/>
      <c r="J50" s="137"/>
      <c r="K50" s="138"/>
      <c r="O50" s="139" t="s">
        <v>27</v>
      </c>
      <c r="P50" s="140"/>
      <c r="Q50" s="140"/>
      <c r="R50" s="141"/>
    </row>
    <row r="51" spans="2:18" ht="15.75" thickBot="1" x14ac:dyDescent="0.3">
      <c r="B51" s="58"/>
      <c r="C51" s="59" t="s">
        <v>16</v>
      </c>
      <c r="D51" s="60" t="s">
        <v>7</v>
      </c>
      <c r="E51" s="60" t="s">
        <v>8</v>
      </c>
      <c r="H51" s="64"/>
      <c r="I51" s="65" t="s">
        <v>16</v>
      </c>
      <c r="J51" s="66" t="s">
        <v>7</v>
      </c>
      <c r="K51" s="66" t="s">
        <v>8</v>
      </c>
      <c r="O51" s="70"/>
      <c r="P51" s="71" t="s">
        <v>16</v>
      </c>
      <c r="Q51" s="72" t="s">
        <v>7</v>
      </c>
      <c r="R51" s="72" t="s">
        <v>8</v>
      </c>
    </row>
    <row r="52" spans="2:18" ht="15.75" thickBot="1" x14ac:dyDescent="0.3">
      <c r="B52" s="60" t="s">
        <v>17</v>
      </c>
      <c r="C52" s="61">
        <v>0.11955856092601599</v>
      </c>
      <c r="D52" s="59">
        <v>0.55089555493822695</v>
      </c>
      <c r="E52" s="59">
        <f>+D52+0.09</f>
        <v>0.64089555493822692</v>
      </c>
      <c r="H52" s="66" t="s">
        <v>17</v>
      </c>
      <c r="I52" s="67">
        <v>7.1984484957427E-2</v>
      </c>
      <c r="J52" s="65">
        <v>0.56630864031243799</v>
      </c>
      <c r="K52" s="65">
        <f>+J52+0.25</f>
        <v>0.81630864031243799</v>
      </c>
      <c r="O52" s="72" t="s">
        <v>17</v>
      </c>
      <c r="P52" s="73">
        <v>0.17991389238734601</v>
      </c>
      <c r="Q52" s="71">
        <v>0.55479732142006399</v>
      </c>
      <c r="R52" s="71">
        <f>+Q52+0.25</f>
        <v>0.80479732142006399</v>
      </c>
    </row>
    <row r="53" spans="2:18" ht="15.75" thickBot="1" x14ac:dyDescent="0.3">
      <c r="B53" s="60" t="s">
        <v>18</v>
      </c>
      <c r="C53" s="59">
        <v>5.2691918367346897</v>
      </c>
      <c r="D53" s="62">
        <v>2.7161142857142799</v>
      </c>
      <c r="E53" s="63">
        <f>+D53-0.7</f>
        <v>2.0161142857142798</v>
      </c>
      <c r="H53" s="66" t="s">
        <v>18</v>
      </c>
      <c r="I53" s="65">
        <v>91.6264489795918</v>
      </c>
      <c r="J53" s="68">
        <v>52.068734693877502</v>
      </c>
      <c r="K53" s="69">
        <f>+J53-0.7</f>
        <v>51.368734693877499</v>
      </c>
      <c r="O53" s="72" t="s">
        <v>18</v>
      </c>
      <c r="P53" s="71">
        <v>45.689469387755103</v>
      </c>
      <c r="Q53" s="74">
        <v>25.396897959183601</v>
      </c>
      <c r="R53" s="75">
        <f>+Q53-6.72</f>
        <v>18.676897959183602</v>
      </c>
    </row>
    <row r="71" spans="2:18" ht="15.75" thickBot="1" x14ac:dyDescent="0.3"/>
    <row r="72" spans="2:18" ht="15.75" thickBot="1" x14ac:dyDescent="0.3">
      <c r="B72" s="133" t="s">
        <v>28</v>
      </c>
      <c r="C72" s="134"/>
      <c r="D72" s="134"/>
      <c r="E72" s="135"/>
      <c r="H72" s="136" t="s">
        <v>29</v>
      </c>
      <c r="I72" s="137"/>
      <c r="J72" s="137"/>
      <c r="K72" s="138"/>
      <c r="O72" s="139" t="s">
        <v>30</v>
      </c>
      <c r="P72" s="140"/>
      <c r="Q72" s="140"/>
      <c r="R72" s="141"/>
    </row>
    <row r="73" spans="2:18" ht="15.75" thickBot="1" x14ac:dyDescent="0.3">
      <c r="B73" s="58"/>
      <c r="C73" s="59" t="s">
        <v>16</v>
      </c>
      <c r="D73" s="60" t="s">
        <v>7</v>
      </c>
      <c r="E73" s="60" t="s">
        <v>8</v>
      </c>
      <c r="H73" s="64"/>
      <c r="I73" s="65" t="s">
        <v>16</v>
      </c>
      <c r="J73" s="66" t="s">
        <v>7</v>
      </c>
      <c r="K73" s="66" t="s">
        <v>8</v>
      </c>
      <c r="O73" s="70"/>
      <c r="P73" s="71" t="s">
        <v>16</v>
      </c>
      <c r="Q73" s="72" t="s">
        <v>7</v>
      </c>
      <c r="R73" s="72" t="s">
        <v>8</v>
      </c>
    </row>
    <row r="74" spans="2:18" ht="15.75" thickBot="1" x14ac:dyDescent="0.3">
      <c r="B74" s="60" t="s">
        <v>17</v>
      </c>
      <c r="C74" s="61">
        <v>0.126388887542662</v>
      </c>
      <c r="D74" s="59">
        <v>0.53305859272314104</v>
      </c>
      <c r="E74" s="59">
        <f>+D74+0.09</f>
        <v>0.62305859272314101</v>
      </c>
      <c r="H74" s="66" t="s">
        <v>17</v>
      </c>
      <c r="I74" s="67">
        <v>4.7029929217708002E-2</v>
      </c>
      <c r="J74" s="65">
        <v>0.53017721817865604</v>
      </c>
      <c r="K74" s="65">
        <f>+J74+0.25</f>
        <v>0.78017721817865604</v>
      </c>
      <c r="O74" s="72" t="s">
        <v>17</v>
      </c>
      <c r="P74" s="73">
        <v>0.13194589257721301</v>
      </c>
      <c r="Q74" s="71">
        <v>0.52069582219747501</v>
      </c>
      <c r="R74" s="71">
        <f>+Q74+0.25</f>
        <v>0.77069582219747501</v>
      </c>
    </row>
    <row r="75" spans="2:18" ht="15.75" thickBot="1" x14ac:dyDescent="0.3">
      <c r="B75" s="60" t="s">
        <v>18</v>
      </c>
      <c r="C75" s="59">
        <v>5.1064489795918302</v>
      </c>
      <c r="D75" s="62">
        <v>2.5222857142857098</v>
      </c>
      <c r="E75" s="63">
        <f>+D75-0.7</f>
        <v>1.8222857142857098</v>
      </c>
      <c r="H75" s="66" t="s">
        <v>18</v>
      </c>
      <c r="I75" s="65">
        <v>90.714612244897907</v>
      </c>
      <c r="J75" s="68">
        <v>47.3686530612244</v>
      </c>
      <c r="K75" s="69">
        <f>+J75-0.7</f>
        <v>46.668653061224397</v>
      </c>
      <c r="O75" s="72" t="s">
        <v>18</v>
      </c>
      <c r="P75" s="71">
        <v>45.573877551020402</v>
      </c>
      <c r="Q75" s="74">
        <v>22.872</v>
      </c>
      <c r="R75" s="75">
        <f>+Q75-6.732</f>
        <v>16.14</v>
      </c>
    </row>
    <row r="108" spans="2:26" ht="15.75" thickBot="1" x14ac:dyDescent="0.3"/>
    <row r="109" spans="2:26" ht="15.75" thickBot="1" x14ac:dyDescent="0.3">
      <c r="B109" s="76" t="s">
        <v>7</v>
      </c>
      <c r="C109" s="77" t="s">
        <v>32</v>
      </c>
      <c r="D109" s="78" t="s">
        <v>33</v>
      </c>
      <c r="E109" s="147" t="s">
        <v>34</v>
      </c>
      <c r="F109" s="51"/>
      <c r="G109" s="51"/>
      <c r="R109" s="124" t="s">
        <v>7</v>
      </c>
      <c r="S109" s="125"/>
      <c r="T109" s="126"/>
      <c r="U109" s="127" t="s">
        <v>8</v>
      </c>
      <c r="V109" s="128"/>
      <c r="W109" s="129"/>
      <c r="X109" s="130" t="s">
        <v>35</v>
      </c>
      <c r="Y109" s="131"/>
      <c r="Z109" s="132"/>
    </row>
    <row r="110" spans="2:26" ht="15.75" thickBot="1" x14ac:dyDescent="0.3">
      <c r="B110" s="79">
        <v>6</v>
      </c>
      <c r="C110" s="80">
        <v>3.33</v>
      </c>
      <c r="D110" s="81">
        <v>29.63</v>
      </c>
      <c r="E110" s="82">
        <v>59.6</v>
      </c>
      <c r="F110" s="54"/>
      <c r="G110" s="142"/>
      <c r="Q110" s="109" t="s">
        <v>36</v>
      </c>
      <c r="R110" s="94" t="s">
        <v>37</v>
      </c>
      <c r="S110" s="95" t="s">
        <v>38</v>
      </c>
      <c r="T110" s="96" t="s">
        <v>34</v>
      </c>
      <c r="U110" s="99" t="s">
        <v>39</v>
      </c>
      <c r="V110" s="100" t="s">
        <v>38</v>
      </c>
      <c r="W110" s="101" t="s">
        <v>34</v>
      </c>
      <c r="X110" s="104" t="s">
        <v>39</v>
      </c>
      <c r="Y110" s="105" t="s">
        <v>38</v>
      </c>
      <c r="Z110" s="106" t="s">
        <v>34</v>
      </c>
    </row>
    <row r="111" spans="2:26" ht="15.75" thickBot="1" x14ac:dyDescent="0.3">
      <c r="B111" s="83">
        <v>20</v>
      </c>
      <c r="C111" s="80">
        <v>2.7</v>
      </c>
      <c r="D111" s="81">
        <v>25</v>
      </c>
      <c r="E111" s="82">
        <v>50.94</v>
      </c>
      <c r="F111" s="54"/>
      <c r="G111" s="142"/>
      <c r="Q111" s="109">
        <v>6</v>
      </c>
      <c r="R111" s="97">
        <v>0.57999999999999996</v>
      </c>
      <c r="S111" s="97">
        <v>0.6</v>
      </c>
      <c r="T111" s="97">
        <v>0.61</v>
      </c>
      <c r="U111" s="102">
        <v>0.83</v>
      </c>
      <c r="V111" s="102">
        <v>0.85</v>
      </c>
      <c r="W111" s="102">
        <v>0.86</v>
      </c>
      <c r="X111" s="107">
        <v>0.48</v>
      </c>
      <c r="Y111" s="107">
        <v>0.48</v>
      </c>
      <c r="Z111" s="107">
        <v>0.48</v>
      </c>
    </row>
    <row r="112" spans="2:26" ht="15.75" thickBot="1" x14ac:dyDescent="0.3">
      <c r="B112" s="83">
        <v>50</v>
      </c>
      <c r="C112" s="80">
        <v>2.72</v>
      </c>
      <c r="D112" s="81">
        <v>25.4</v>
      </c>
      <c r="E112" s="82">
        <v>52.07</v>
      </c>
      <c r="F112" s="54"/>
      <c r="G112" s="142"/>
      <c r="Q112" s="109">
        <v>20</v>
      </c>
      <c r="R112" s="98">
        <v>0.78</v>
      </c>
      <c r="S112" s="98">
        <v>0.55000000000000004</v>
      </c>
      <c r="T112" s="98">
        <v>0.55000000000000004</v>
      </c>
      <c r="U112" s="103">
        <v>0.87</v>
      </c>
      <c r="V112" s="103">
        <v>0.8</v>
      </c>
      <c r="W112" s="103">
        <v>0.8</v>
      </c>
      <c r="X112" s="108">
        <v>0.53</v>
      </c>
      <c r="Y112" s="108">
        <v>0.16</v>
      </c>
      <c r="Z112" s="108">
        <v>0.16</v>
      </c>
    </row>
    <row r="113" spans="2:26" ht="15.75" thickBot="1" x14ac:dyDescent="0.3">
      <c r="B113" s="84">
        <v>100</v>
      </c>
      <c r="C113" s="80">
        <v>2.52</v>
      </c>
      <c r="D113" s="81">
        <v>22.87</v>
      </c>
      <c r="E113" s="82">
        <v>47.37</v>
      </c>
      <c r="F113" s="54"/>
      <c r="G113" s="142"/>
      <c r="Q113" s="109">
        <v>50</v>
      </c>
      <c r="R113" s="98">
        <v>0.55000000000000004</v>
      </c>
      <c r="S113" s="98">
        <v>0.55000000000000004</v>
      </c>
      <c r="T113" s="98">
        <v>0.56599999999999995</v>
      </c>
      <c r="U113" s="103">
        <v>0.64</v>
      </c>
      <c r="V113" s="103">
        <v>0.8</v>
      </c>
      <c r="W113" s="103">
        <v>0.82</v>
      </c>
      <c r="X113" s="108">
        <v>0.12</v>
      </c>
      <c r="Y113" s="108">
        <v>0.18</v>
      </c>
      <c r="Z113" s="108">
        <v>7.1999999999999995E-2</v>
      </c>
    </row>
    <row r="114" spans="2:26" ht="15.75" thickBot="1" x14ac:dyDescent="0.3">
      <c r="F114" s="54"/>
      <c r="G114" s="143"/>
      <c r="Q114" s="110">
        <v>100</v>
      </c>
      <c r="R114" s="98">
        <v>0.53</v>
      </c>
      <c r="S114" s="98">
        <v>0.52</v>
      </c>
      <c r="T114" s="98">
        <v>0.53</v>
      </c>
      <c r="U114" s="103">
        <v>0.62</v>
      </c>
      <c r="V114" s="103">
        <v>0.77</v>
      </c>
      <c r="W114" s="103">
        <v>0.78</v>
      </c>
      <c r="X114" s="108">
        <v>0.46</v>
      </c>
      <c r="Y114" s="108">
        <v>0.13</v>
      </c>
      <c r="Z114" s="108">
        <v>4.7E-2</v>
      </c>
    </row>
    <row r="115" spans="2:26" x14ac:dyDescent="0.25">
      <c r="F115" s="143"/>
      <c r="G115" s="143"/>
    </row>
    <row r="116" spans="2:26" ht="15.75" thickBot="1" x14ac:dyDescent="0.3">
      <c r="F116" s="143"/>
      <c r="G116" s="143"/>
    </row>
    <row r="117" spans="2:26" ht="15.75" thickBot="1" x14ac:dyDescent="0.3">
      <c r="B117" s="85" t="s">
        <v>8</v>
      </c>
      <c r="C117" s="42" t="s">
        <v>32</v>
      </c>
      <c r="D117" s="86" t="s">
        <v>33</v>
      </c>
      <c r="E117" s="148" t="s">
        <v>34</v>
      </c>
      <c r="F117" s="53"/>
      <c r="G117" s="53"/>
    </row>
    <row r="118" spans="2:26" ht="15.75" thickBot="1" x14ac:dyDescent="0.3">
      <c r="B118" s="87">
        <v>6</v>
      </c>
      <c r="C118" s="88">
        <v>2.6</v>
      </c>
      <c r="D118" s="89">
        <v>28.9</v>
      </c>
      <c r="E118" s="90">
        <v>58.9</v>
      </c>
      <c r="F118" s="144"/>
      <c r="G118" s="145"/>
    </row>
    <row r="119" spans="2:26" ht="15.75" thickBot="1" x14ac:dyDescent="0.3">
      <c r="B119" s="91">
        <v>20</v>
      </c>
      <c r="C119" s="88">
        <v>2.2000000000000002</v>
      </c>
      <c r="D119" s="89">
        <v>32.700000000000003</v>
      </c>
      <c r="E119" s="90">
        <v>50.2</v>
      </c>
      <c r="F119" s="144"/>
      <c r="G119" s="145"/>
    </row>
    <row r="120" spans="2:26" ht="15.75" thickBot="1" x14ac:dyDescent="0.3">
      <c r="B120" s="91">
        <v>50</v>
      </c>
      <c r="C120" s="88">
        <v>2</v>
      </c>
      <c r="D120" s="89">
        <v>32.1</v>
      </c>
      <c r="E120" s="90">
        <v>51.4</v>
      </c>
      <c r="F120" s="144"/>
      <c r="G120" s="145"/>
    </row>
    <row r="121" spans="2:26" ht="15.75" thickBot="1" x14ac:dyDescent="0.3">
      <c r="B121" s="92">
        <v>100</v>
      </c>
      <c r="C121" s="88">
        <v>2.2999999999999998</v>
      </c>
      <c r="D121" s="89">
        <v>30.6</v>
      </c>
      <c r="E121" s="90">
        <v>46.7</v>
      </c>
      <c r="F121" s="144"/>
      <c r="G121" s="145"/>
    </row>
    <row r="122" spans="2:26" x14ac:dyDescent="0.25">
      <c r="F122" s="144"/>
      <c r="G122" s="143"/>
    </row>
    <row r="123" spans="2:26" ht="15.75" thickBot="1" x14ac:dyDescent="0.3">
      <c r="F123" s="146"/>
      <c r="G123" s="143"/>
    </row>
    <row r="124" spans="2:26" ht="15.75" thickBot="1" x14ac:dyDescent="0.3">
      <c r="B124" s="85" t="s">
        <v>16</v>
      </c>
      <c r="C124" s="42" t="s">
        <v>32</v>
      </c>
      <c r="D124" s="86" t="s">
        <v>33</v>
      </c>
      <c r="E124" s="148" t="s">
        <v>34</v>
      </c>
      <c r="F124" s="144"/>
      <c r="G124" s="53"/>
    </row>
    <row r="125" spans="2:26" ht="15.75" thickBot="1" x14ac:dyDescent="0.3">
      <c r="B125" s="87">
        <v>6</v>
      </c>
      <c r="C125" s="93">
        <v>4.1900000000000004</v>
      </c>
      <c r="D125" s="86">
        <v>36.340000000000003</v>
      </c>
      <c r="E125" s="148">
        <v>72.87</v>
      </c>
      <c r="F125" s="144"/>
      <c r="G125" s="145"/>
    </row>
    <row r="126" spans="2:26" ht="15.75" thickBot="1" x14ac:dyDescent="0.3">
      <c r="B126" s="91">
        <v>20</v>
      </c>
      <c r="C126" s="93">
        <v>4.08</v>
      </c>
      <c r="D126" s="86">
        <v>35.979999999999997</v>
      </c>
      <c r="E126" s="148">
        <v>72.3</v>
      </c>
      <c r="F126" s="144"/>
      <c r="G126" s="145"/>
    </row>
    <row r="127" spans="2:26" ht="15.75" thickBot="1" x14ac:dyDescent="0.3">
      <c r="B127" s="91">
        <v>50</v>
      </c>
      <c r="C127" s="93">
        <v>5.27</v>
      </c>
      <c r="D127" s="86">
        <v>45.69</v>
      </c>
      <c r="E127" s="148">
        <v>91.63</v>
      </c>
      <c r="F127" s="144"/>
      <c r="G127" s="145"/>
    </row>
    <row r="128" spans="2:26" ht="15.75" thickBot="1" x14ac:dyDescent="0.3">
      <c r="B128" s="92">
        <v>100</v>
      </c>
      <c r="C128" s="93">
        <v>5.1100000000000003</v>
      </c>
      <c r="D128" s="86">
        <v>45.57</v>
      </c>
      <c r="E128" s="148">
        <v>90.71</v>
      </c>
      <c r="F128" s="144"/>
      <c r="G128" s="145"/>
    </row>
    <row r="129" spans="6:7" x14ac:dyDescent="0.25">
      <c r="F129" s="144"/>
      <c r="G129" s="143"/>
    </row>
  </sheetData>
  <mergeCells count="16">
    <mergeCell ref="D2:Q3"/>
    <mergeCell ref="R109:T109"/>
    <mergeCell ref="U109:W109"/>
    <mergeCell ref="X109:Z109"/>
    <mergeCell ref="B50:E50"/>
    <mergeCell ref="H50:K50"/>
    <mergeCell ref="O50:R50"/>
    <mergeCell ref="B72:E72"/>
    <mergeCell ref="H72:K72"/>
    <mergeCell ref="O72:R72"/>
    <mergeCell ref="B6:E6"/>
    <mergeCell ref="B28:E28"/>
    <mergeCell ref="H28:K28"/>
    <mergeCell ref="O28:R28"/>
    <mergeCell ref="H6:K6"/>
    <mergeCell ref="O6:R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Escenario 1</vt:lpstr>
      <vt:lpstr>Escenario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</dc:creator>
  <cp:lastModifiedBy>ZTE</cp:lastModifiedBy>
  <dcterms:created xsi:type="dcterms:W3CDTF">2021-08-05T00:30:53Z</dcterms:created>
  <dcterms:modified xsi:type="dcterms:W3CDTF">2021-08-17T04:17:59Z</dcterms:modified>
</cp:coreProperties>
</file>