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cela\Documents\Ingeniería Ambiental\Proyecto\Documento final\FINAL\Cd\"/>
    </mc:Choice>
  </mc:AlternateContent>
  <bookViews>
    <workbookView xWindow="0" yWindow="0" windowWidth="13470" windowHeight="5280" activeTab="1"/>
  </bookViews>
  <sheets>
    <sheet name="Criterios de evaluación" sheetId="3" r:id="rId1"/>
    <sheet name="Matriz Identificación Impactos" sheetId="1" r:id="rId2"/>
    <sheet name="Semaforización por impactos" sheetId="2" r:id="rId3"/>
    <sheet name="Semaforización por Actividades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2" l="1"/>
  <c r="C3" i="2"/>
  <c r="D3" i="2"/>
  <c r="C4" i="2"/>
  <c r="D4" i="2"/>
  <c r="B5" i="2"/>
  <c r="C5" i="2"/>
  <c r="D5" i="2"/>
  <c r="D6" i="2"/>
  <c r="D7" i="2"/>
  <c r="D8" i="2"/>
  <c r="C9" i="2"/>
  <c r="D9" i="2"/>
  <c r="D10" i="2"/>
  <c r="B11" i="2"/>
  <c r="C11" i="2"/>
  <c r="D11" i="2"/>
  <c r="D12" i="2"/>
  <c r="D13" i="2"/>
  <c r="D14" i="2"/>
  <c r="D15" i="2"/>
  <c r="B16" i="2"/>
  <c r="C16" i="2"/>
  <c r="D16" i="2"/>
  <c r="D17" i="2"/>
  <c r="C18" i="2"/>
  <c r="D18" i="2"/>
  <c r="D19" i="2"/>
  <c r="C20" i="2"/>
  <c r="D20" i="2"/>
  <c r="C2" i="2"/>
  <c r="D2" i="2"/>
  <c r="B2" i="2"/>
  <c r="BL22" i="1" l="1"/>
  <c r="BL7" i="1"/>
  <c r="BL8" i="1"/>
  <c r="BL9" i="1"/>
  <c r="BL10" i="1"/>
  <c r="BL11" i="1"/>
  <c r="BL12" i="1"/>
  <c r="BL13" i="1"/>
  <c r="BL14" i="1"/>
  <c r="BL15" i="1"/>
  <c r="BL16" i="1"/>
  <c r="BL17" i="1"/>
  <c r="BL18" i="1"/>
  <c r="BL19" i="1"/>
  <c r="BL20" i="1"/>
  <c r="BL21" i="1"/>
  <c r="BL23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6" i="1"/>
  <c r="V6" i="1"/>
  <c r="AB6" i="1"/>
  <c r="AH6" i="1"/>
  <c r="AN6" i="1"/>
  <c r="AT6" i="1"/>
  <c r="AZ6" i="1"/>
  <c r="BF6" i="1"/>
  <c r="BL6" i="1"/>
  <c r="J6" i="1"/>
  <c r="J19" i="1"/>
  <c r="J20" i="1"/>
  <c r="J21" i="1"/>
  <c r="J22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BM21" i="1" l="1"/>
  <c r="E18" i="2" s="1"/>
  <c r="AN24" i="1"/>
  <c r="D9" i="4" s="1"/>
  <c r="BM15" i="1"/>
  <c r="E12" i="2" s="1"/>
  <c r="BM7" i="1"/>
  <c r="E4" i="2" s="1"/>
  <c r="BF24" i="1"/>
  <c r="D12" i="4" s="1"/>
  <c r="AH24" i="1"/>
  <c r="D8" i="4" s="1"/>
  <c r="BM18" i="1"/>
  <c r="E15" i="2" s="1"/>
  <c r="BM10" i="1"/>
  <c r="E7" i="2" s="1"/>
  <c r="AB24" i="1"/>
  <c r="D7" i="4" s="1"/>
  <c r="BM17" i="1"/>
  <c r="E14" i="2" s="1"/>
  <c r="BM9" i="1"/>
  <c r="E6" i="2" s="1"/>
  <c r="J24" i="1"/>
  <c r="D4" i="4" s="1"/>
  <c r="V24" i="1"/>
  <c r="D6" i="4" s="1"/>
  <c r="BM16" i="1"/>
  <c r="E13" i="2" s="1"/>
  <c r="BM8" i="1"/>
  <c r="E5" i="2" s="1"/>
  <c r="BL24" i="1"/>
  <c r="D13" i="4" s="1"/>
  <c r="P24" i="1"/>
  <c r="D5" i="4" s="1"/>
  <c r="BM19" i="1"/>
  <c r="E16" i="2" s="1"/>
  <c r="BM11" i="1"/>
  <c r="E8" i="2" s="1"/>
  <c r="BM20" i="1"/>
  <c r="E17" i="2" s="1"/>
  <c r="BM12" i="1"/>
  <c r="E9" i="2" s="1"/>
  <c r="BM23" i="1"/>
  <c r="E20" i="2" s="1"/>
  <c r="AZ24" i="1"/>
  <c r="D11" i="4" s="1"/>
  <c r="BM14" i="1"/>
  <c r="E11" i="2" s="1"/>
  <c r="BM13" i="1"/>
  <c r="E10" i="2" s="1"/>
  <c r="BM22" i="1"/>
  <c r="E19" i="2" s="1"/>
  <c r="AT24" i="1"/>
  <c r="D10" i="4" s="1"/>
  <c r="BM6" i="1"/>
  <c r="E3" i="2" s="1"/>
  <c r="F10" i="2" l="1"/>
  <c r="G10" i="2"/>
  <c r="G14" i="2"/>
  <c r="F14" i="2"/>
  <c r="G11" i="2"/>
  <c r="F11" i="2"/>
  <c r="E5" i="4"/>
  <c r="F5" i="4"/>
  <c r="G18" i="2"/>
  <c r="F18" i="2"/>
  <c r="E11" i="4"/>
  <c r="F11" i="4"/>
  <c r="F13" i="4"/>
  <c r="E13" i="4"/>
  <c r="F7" i="2"/>
  <c r="G7" i="2"/>
  <c r="G5" i="2"/>
  <c r="F5" i="2"/>
  <c r="F8" i="4"/>
  <c r="E8" i="4"/>
  <c r="F6" i="2"/>
  <c r="G6" i="2"/>
  <c r="F15" i="2"/>
  <c r="G15" i="2"/>
  <c r="G13" i="2"/>
  <c r="F13" i="2"/>
  <c r="G9" i="2"/>
  <c r="F9" i="2"/>
  <c r="F12" i="4"/>
  <c r="E12" i="4"/>
  <c r="F20" i="2"/>
  <c r="G20" i="2"/>
  <c r="G3" i="2"/>
  <c r="F3" i="2"/>
  <c r="E10" i="4"/>
  <c r="F10" i="4"/>
  <c r="G17" i="2"/>
  <c r="F17" i="2"/>
  <c r="F4" i="4"/>
  <c r="E4" i="4"/>
  <c r="F4" i="2"/>
  <c r="G4" i="2"/>
  <c r="F8" i="2"/>
  <c r="G8" i="2"/>
  <c r="F19" i="2"/>
  <c r="G19" i="2"/>
  <c r="F9" i="4"/>
  <c r="E9" i="4"/>
  <c r="G16" i="2"/>
  <c r="F16" i="2"/>
  <c r="F7" i="4"/>
  <c r="E7" i="4"/>
  <c r="F6" i="4"/>
  <c r="E6" i="4"/>
  <c r="F12" i="2"/>
  <c r="G12" i="2"/>
  <c r="J5" i="2" l="1"/>
  <c r="J4" i="2"/>
  <c r="J9" i="2" s="1"/>
  <c r="I7" i="4"/>
  <c r="I6" i="4"/>
  <c r="I11" i="4" s="1"/>
  <c r="I8" i="4" l="1"/>
  <c r="J11" i="4" s="1"/>
  <c r="I12" i="4" s="1"/>
  <c r="J12" i="4" s="1"/>
  <c r="I13" i="4" s="1"/>
  <c r="J13" i="4" s="1"/>
  <c r="J6" i="2"/>
  <c r="K9" i="2" s="1"/>
  <c r="J10" i="2" s="1"/>
  <c r="K10" i="2" s="1"/>
  <c r="J11" i="2" s="1"/>
  <c r="K11" i="2" s="1"/>
</calcChain>
</file>

<file path=xl/sharedStrings.xml><?xml version="1.0" encoding="utf-8"?>
<sst xmlns="http://schemas.openxmlformats.org/spreadsheetml/2006/main" count="208" uniqueCount="109">
  <si>
    <t>COMPONENTE</t>
  </si>
  <si>
    <t>ELEMENTOS</t>
  </si>
  <si>
    <t>TI</t>
  </si>
  <si>
    <t>D</t>
  </si>
  <si>
    <t>I</t>
  </si>
  <si>
    <t>AI</t>
  </si>
  <si>
    <t>MI</t>
  </si>
  <si>
    <t>P</t>
  </si>
  <si>
    <t>Impresiones</t>
  </si>
  <si>
    <t>Consumo de Papel</t>
  </si>
  <si>
    <t>Uso de sanitarios</t>
  </si>
  <si>
    <t>Servicio de Cafeteria</t>
  </si>
  <si>
    <t>Limpieza de sanitarios</t>
  </si>
  <si>
    <t xml:space="preserve">Limpieza de oficinas </t>
  </si>
  <si>
    <t>Disposición de Residuos Sólidos</t>
  </si>
  <si>
    <t>AGUA</t>
  </si>
  <si>
    <t>ATMÓSFERA</t>
  </si>
  <si>
    <t>Calidad del Aire</t>
  </si>
  <si>
    <t>Ruido</t>
  </si>
  <si>
    <t xml:space="preserve">Contaminación Visual </t>
  </si>
  <si>
    <t>SUELO</t>
  </si>
  <si>
    <t>Uso Adecuado del Suelo</t>
  </si>
  <si>
    <t xml:space="preserve">Acumulación de Residuos </t>
  </si>
  <si>
    <t>NIVEL DE VIDA</t>
  </si>
  <si>
    <t xml:space="preserve">Ocupación e Ingresos </t>
  </si>
  <si>
    <t>Generación de empleos directos</t>
  </si>
  <si>
    <t>Generación de empleos indirectos</t>
  </si>
  <si>
    <t>Calidad de vida</t>
  </si>
  <si>
    <t xml:space="preserve">Alteración en la calidad de vida de los habitantes aledaños </t>
  </si>
  <si>
    <t xml:space="preserve">Infraestructura Física y Servicios </t>
  </si>
  <si>
    <t>Generación de residuos Peligrosos</t>
  </si>
  <si>
    <t>ACTIVIDADES ADMINISTRATIVAS</t>
  </si>
  <si>
    <t>Generación de residuos no peligrosos - Aprovechables</t>
  </si>
  <si>
    <t>Generación de residuos no peligrosos - No Aprovechables</t>
  </si>
  <si>
    <t>Generación de residuos no peligrosos - Orgánicos Biodegradables</t>
  </si>
  <si>
    <t xml:space="preserve">Generación de Vectores </t>
  </si>
  <si>
    <t xml:space="preserve">ACTIVIDADES DE LIMPIEZA Y MANTENIMIEENTO </t>
  </si>
  <si>
    <t>Vertimientos</t>
  </si>
  <si>
    <t xml:space="preserve">Consumo de Agua </t>
  </si>
  <si>
    <t>TOTAL</t>
  </si>
  <si>
    <t>Bajo</t>
  </si>
  <si>
    <t>Alto</t>
  </si>
  <si>
    <t>Medio</t>
  </si>
  <si>
    <t>SIGNO</t>
  </si>
  <si>
    <t>PUNTAJE</t>
  </si>
  <si>
    <t>Min</t>
  </si>
  <si>
    <t>Max</t>
  </si>
  <si>
    <t xml:space="preserve">Rango </t>
  </si>
  <si>
    <t>Criterios de evaluación</t>
  </si>
  <si>
    <t>Tipo de impacto (TI)</t>
  </si>
  <si>
    <t>Duración (D)</t>
  </si>
  <si>
    <t>Intensidad (I)</t>
  </si>
  <si>
    <t>Área influencia (AI)</t>
  </si>
  <si>
    <t>Importancia (IM)</t>
  </si>
  <si>
    <t>Probabilidad (P)</t>
  </si>
  <si>
    <t>Sin impacto</t>
  </si>
  <si>
    <t>Negativo</t>
  </si>
  <si>
    <t>Positivo</t>
  </si>
  <si>
    <t>Corto plazo</t>
  </si>
  <si>
    <t>Mediano plazo</t>
  </si>
  <si>
    <t>Largo plazo</t>
  </si>
  <si>
    <t xml:space="preserve">Baja </t>
  </si>
  <si>
    <t xml:space="preserve">Media </t>
  </si>
  <si>
    <t>Alta</t>
  </si>
  <si>
    <t>Puntual</t>
  </si>
  <si>
    <t>Local</t>
  </si>
  <si>
    <t>Regional</t>
  </si>
  <si>
    <t>Baja</t>
  </si>
  <si>
    <t>Media</t>
  </si>
  <si>
    <t>Poco Probable</t>
  </si>
  <si>
    <t>Probable</t>
  </si>
  <si>
    <t>Muy problable</t>
  </si>
  <si>
    <t>TOTAL PONDERADO (TP)= TI*(D+I+AI+IM+P)</t>
  </si>
  <si>
    <t>Uso de Equipos Electricos y Elecrónicos</t>
  </si>
  <si>
    <t>Uso de Sanitarios</t>
  </si>
  <si>
    <t>Actividades Administrativas</t>
  </si>
  <si>
    <t xml:space="preserve">Actividades de limpieza y manteniemiento </t>
  </si>
  <si>
    <t>Limpieza de oficinas</t>
  </si>
  <si>
    <t xml:space="preserve">Disposición de residuos sólidos </t>
  </si>
  <si>
    <t>Mantenimiento de equipos electricos y electronicos</t>
  </si>
  <si>
    <t>ACTIVIDADES</t>
  </si>
  <si>
    <t xml:space="preserve">PUNTAJE </t>
  </si>
  <si>
    <t>Cambio de lámparas</t>
  </si>
  <si>
    <t>Cambio de Lámparas</t>
  </si>
  <si>
    <t>Mantenimiento de equipos eléctronicos y electrónicos</t>
  </si>
  <si>
    <t>Rango por Actividades</t>
  </si>
  <si>
    <t xml:space="preserve">Rango por Impactos </t>
  </si>
  <si>
    <t>Uso de equipos Eléctricos y Electrónicos</t>
  </si>
  <si>
    <t>Servicio de Cafetería</t>
  </si>
  <si>
    <t xml:space="preserve">CALIFICACIÓN DE IMPACTOS </t>
  </si>
  <si>
    <t>DESCRIPCIÓN DE PARAMETROS DE CALIFICACIÓN</t>
  </si>
  <si>
    <t xml:space="preserve">Se refiere a la certeza de ocurrencia del impacto dentro de un área determinada. </t>
  </si>
  <si>
    <t>Es nivel de modificación de los aspectos iniciales del entorno a causa de las actividades llevadas por el funcionamiento de ESANT.</t>
  </si>
  <si>
    <t>Se tiene en cuenta la permanencia desde el inicio o hasta la desaparición o manejo que tiene el criterio de evaluación en cada una de las actividades calificadas dentro de la matriz de impactos.</t>
  </si>
  <si>
    <t xml:space="preserve">Para este el calificativo se manejan los rangos positivo y negativo; para el primero de ellos se tiene en cuenta si la variable ambiental genera cambios positivos en las actividades mencionadas, y el segundo de ellos genera cambios negativos en las actividades a tener en cuenta respectivamente. </t>
  </si>
  <si>
    <t xml:space="preserve">Realizado por: Sindy Lorena González Ariza y Marcela Salazar León </t>
  </si>
  <si>
    <t>MATRIZ DE IDENTIFICACIÓN Y EVALUACIÓN DE IMPACTOS DE LA EMPRESA DE SERVICIOS PÚBLICOS DE SANTANDER S.A. E.S.P. "ESANT"</t>
  </si>
  <si>
    <t>Hace referencia a la dimensión del impacto que se está produciendo por un determinado elemento de evaluación en cierta actividad</t>
  </si>
  <si>
    <t xml:space="preserve">Se refiere a la cobertura del entorno que sería afectada por el elemento o criterio de evaluación dentro del funcionamiento de las actividades llevadas a cabo dentro de ESANT. </t>
  </si>
  <si>
    <t>IMPACTOS DE EVALUACION</t>
  </si>
  <si>
    <t>Fecha: 03/11/2015</t>
  </si>
  <si>
    <t xml:space="preserve">Deterioro de la calidad de agua superficial </t>
  </si>
  <si>
    <t>Disminución del Recurso hídrico</t>
  </si>
  <si>
    <t>Contaminación del aire por Material Particulado</t>
  </si>
  <si>
    <t xml:space="preserve"> Contaminación del aire por gases efecto invernadero </t>
  </si>
  <si>
    <t>Contaminación del aire por olores</t>
  </si>
  <si>
    <t>Contaminación auditiva</t>
  </si>
  <si>
    <t>Disminución del recurso  Energético</t>
  </si>
  <si>
    <t>Aumento  temperatura del ambiente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</si>
</sst>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4">
    <xf numFmtId="0" fontId="0" fillId="0" borderId="0" xfId="0"/>
    <xf numFmtId="0" fontId="1" fillId="0" borderId="19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7" xfId="0" applyBorder="1" applyAlignment="1">
      <alignment horizontal="center"/>
    </xf>
    <xf numFmtId="0" fontId="0" fillId="0" borderId="4" xfId="0" applyBorder="1"/>
    <xf numFmtId="1" fontId="0" fillId="0" borderId="24" xfId="0" applyNumberFormat="1" applyBorder="1"/>
    <xf numFmtId="1" fontId="0" fillId="0" borderId="25" xfId="0" applyNumberFormat="1" applyBorder="1"/>
    <xf numFmtId="1" fontId="0" fillId="0" borderId="26" xfId="0" applyNumberFormat="1" applyBorder="1"/>
    <xf numFmtId="0" fontId="0" fillId="0" borderId="27" xfId="0" applyBorder="1"/>
    <xf numFmtId="1" fontId="0" fillId="0" borderId="28" xfId="0" applyNumberFormat="1" applyBorder="1"/>
    <xf numFmtId="1" fontId="0" fillId="0" borderId="29" xfId="0" applyNumberFormat="1" applyBorder="1"/>
    <xf numFmtId="0" fontId="0" fillId="0" borderId="24" xfId="0" applyBorder="1" applyAlignment="1">
      <alignment horizontal="center"/>
    </xf>
    <xf numFmtId="1" fontId="0" fillId="0" borderId="26" xfId="0" applyNumberFormat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1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26" xfId="0" applyBorder="1"/>
    <xf numFmtId="0" fontId="1" fillId="0" borderId="4" xfId="0" applyFont="1" applyBorder="1" applyAlignment="1">
      <alignment horizontal="center" vertical="center" wrapText="1"/>
    </xf>
    <xf numFmtId="0" fontId="1" fillId="0" borderId="18" xfId="0" applyFont="1" applyBorder="1"/>
    <xf numFmtId="0" fontId="1" fillId="0" borderId="19" xfId="0" applyFont="1" applyBorder="1" applyAlignment="1">
      <alignment horizontal="center" vertical="center" wrapText="1"/>
    </xf>
    <xf numFmtId="0" fontId="1" fillId="0" borderId="19" xfId="0" applyFont="1" applyBorder="1" applyAlignment="1">
      <alignment wrapText="1"/>
    </xf>
    <xf numFmtId="0" fontId="1" fillId="0" borderId="19" xfId="0" applyFont="1" applyBorder="1"/>
    <xf numFmtId="0" fontId="1" fillId="0" borderId="20" xfId="0" applyFont="1" applyBorder="1"/>
    <xf numFmtId="0" fontId="0" fillId="0" borderId="8" xfId="0" applyBorder="1"/>
    <xf numFmtId="0" fontId="1" fillId="0" borderId="15" xfId="0" applyFont="1" applyBorder="1" applyAlignment="1">
      <alignment horizontal="center" vertical="center"/>
    </xf>
    <xf numFmtId="0" fontId="0" fillId="10" borderId="24" xfId="0" applyFill="1" applyBorder="1"/>
    <xf numFmtId="0" fontId="0" fillId="9" borderId="17" xfId="0" applyFill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7" fontId="0" fillId="0" borderId="0" xfId="0" applyNumberFormat="1" applyFill="1" applyBorder="1"/>
    <xf numFmtId="0" fontId="0" fillId="0" borderId="0" xfId="0" applyFill="1" applyBorder="1"/>
    <xf numFmtId="0" fontId="0" fillId="0" borderId="2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3" xfId="0" applyBorder="1" applyAlignment="1">
      <alignment horizontal="center" vertical="center"/>
    </xf>
    <xf numFmtId="1" fontId="0" fillId="0" borderId="34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" fontId="0" fillId="0" borderId="21" xfId="0" applyNumberFormat="1" applyBorder="1" applyAlignment="1">
      <alignment horizontal="center" vertical="center"/>
    </xf>
    <xf numFmtId="1" fontId="2" fillId="9" borderId="20" xfId="0" applyNumberFormat="1" applyFont="1" applyFill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0" xfId="0" applyBorder="1"/>
    <xf numFmtId="0" fontId="1" fillId="0" borderId="0" xfId="0" applyFont="1" applyBorder="1"/>
    <xf numFmtId="0" fontId="1" fillId="0" borderId="0" xfId="0" applyFont="1" applyBorder="1" applyAlignment="1"/>
    <xf numFmtId="0" fontId="0" fillId="0" borderId="49" xfId="0" applyBorder="1" applyAlignment="1">
      <alignment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7" fillId="0" borderId="2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3" borderId="35" xfId="0" applyFont="1" applyFill="1" applyBorder="1" applyAlignment="1">
      <alignment horizontal="left" vertical="center" wrapText="1"/>
    </xf>
    <xf numFmtId="0" fontId="6" fillId="3" borderId="35" xfId="0" applyFont="1" applyFill="1" applyBorder="1" applyAlignment="1">
      <alignment horizontal="left" vertical="center" wrapText="1"/>
    </xf>
    <xf numFmtId="0" fontId="7" fillId="0" borderId="29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6" fillId="4" borderId="13" xfId="0" applyFont="1" applyFill="1" applyBorder="1" applyAlignment="1">
      <alignment horizontal="left" vertical="center" wrapText="1"/>
    </xf>
    <xf numFmtId="0" fontId="6" fillId="4" borderId="14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4" borderId="14" xfId="0" applyFont="1" applyFill="1" applyBorder="1" applyAlignment="1">
      <alignment horizontal="center"/>
    </xf>
    <xf numFmtId="0" fontId="4" fillId="4" borderId="35" xfId="0" applyFont="1" applyFill="1" applyBorder="1" applyAlignment="1">
      <alignment horizontal="center"/>
    </xf>
    <xf numFmtId="0" fontId="6" fillId="4" borderId="35" xfId="0" applyFont="1" applyFill="1" applyBorder="1" applyAlignment="1">
      <alignment horizontal="left" vertical="center" wrapText="1"/>
    </xf>
    <xf numFmtId="0" fontId="6" fillId="5" borderId="13" xfId="0" applyFont="1" applyFill="1" applyBorder="1" applyAlignment="1">
      <alignment horizontal="left" vertical="center" wrapText="1"/>
    </xf>
    <xf numFmtId="0" fontId="6" fillId="5" borderId="14" xfId="0" applyFont="1" applyFill="1" applyBorder="1" applyAlignment="1">
      <alignment horizontal="left" vertical="center" wrapText="1"/>
    </xf>
    <xf numFmtId="0" fontId="6" fillId="5" borderId="35" xfId="0" applyFont="1" applyFill="1" applyBorder="1" applyAlignment="1">
      <alignment horizontal="left" vertical="center" wrapText="1"/>
    </xf>
    <xf numFmtId="0" fontId="6" fillId="6" borderId="13" xfId="0" applyFont="1" applyFill="1" applyBorder="1" applyAlignment="1">
      <alignment horizontal="left" vertical="center" wrapText="1"/>
    </xf>
    <xf numFmtId="0" fontId="7" fillId="6" borderId="14" xfId="0" applyFont="1" applyFill="1" applyBorder="1" applyAlignment="1">
      <alignment wrapText="1"/>
    </xf>
    <xf numFmtId="0" fontId="6" fillId="6" borderId="14" xfId="0" applyFont="1" applyFill="1" applyBorder="1" applyAlignment="1">
      <alignment horizontal="left" vertical="center" wrapText="1"/>
    </xf>
    <xf numFmtId="0" fontId="4" fillId="6" borderId="14" xfId="0" applyFont="1" applyFill="1" applyBorder="1" applyAlignment="1">
      <alignment horizontal="center" wrapText="1"/>
    </xf>
    <xf numFmtId="0" fontId="7" fillId="0" borderId="20" xfId="0" applyFont="1" applyFill="1" applyBorder="1" applyAlignment="1">
      <alignment horizontal="center" vertical="center"/>
    </xf>
    <xf numFmtId="0" fontId="7" fillId="0" borderId="55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4" fillId="0" borderId="3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7" fillId="0" borderId="22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8" borderId="44" xfId="0" applyFont="1" applyFill="1" applyBorder="1" applyAlignment="1">
      <alignment horizontal="center" wrapText="1"/>
    </xf>
    <xf numFmtId="0" fontId="4" fillId="8" borderId="47" xfId="0" applyFont="1" applyFill="1" applyBorder="1" applyAlignment="1">
      <alignment horizontal="center" wrapText="1"/>
    </xf>
    <xf numFmtId="0" fontId="4" fillId="8" borderId="43" xfId="0" applyFont="1" applyFill="1" applyBorder="1" applyAlignment="1">
      <alignment horizontal="center" wrapText="1"/>
    </xf>
    <xf numFmtId="0" fontId="4" fillId="6" borderId="13" xfId="0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7" borderId="42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42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3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2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wrapText="1"/>
    </xf>
    <xf numFmtId="0" fontId="4" fillId="7" borderId="10" xfId="0" applyFont="1" applyFill="1" applyBorder="1" applyAlignment="1">
      <alignment horizontal="center" wrapText="1"/>
    </xf>
    <xf numFmtId="0" fontId="4" fillId="7" borderId="42" xfId="0" applyFont="1" applyFill="1" applyBorder="1" applyAlignment="1">
      <alignment horizontal="center" wrapText="1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Normal" xfId="0" builtinId="0"/>
  </cellStyles>
  <dxfs count="31"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285749</xdr:colOff>
      <xdr:row>1</xdr:row>
      <xdr:rowOff>171450</xdr:rowOff>
    </xdr:from>
    <xdr:to>
      <xdr:col>3</xdr:col>
      <xdr:colOff>1028699</xdr:colOff>
      <xdr:row>1</xdr:row>
      <xdr:rowOff>1190625</xdr:rowOff>
    </xdr:to>
    <xdr:pic>
      <xdr:nvPicPr>
        <xdr:cNvPr id="2" name="Imagen 1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68" t="22505" r="5951" b="25962"/>
        <a:stretch/>
      </xdr:blipFill>
      <xdr:spPr bwMode="auto">
        <a:xfrm>
          <a:off x="1047749" y="361950"/>
          <a:ext cx="2828925" cy="1019175"/>
        </a:xfrm>
        <a:prstGeom prst="rect">
          <a:avLst/>
        </a:prstGeom>
        <a:noFill/>
        <a:ln w="6350"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6"/>
  <sheetViews>
    <sheetView workbookViewId="0">
      <selection activeCell="E11" sqref="E11"/>
    </sheetView>
  </sheetViews>
  <sheetFormatPr baseColWidth="10" defaultRowHeight="15" x14ac:dyDescent="0.25"/>
  <cols>
    <col min="6" max="6" width="15" customWidth="1"/>
    <col min="17" max="17" width="14.5703125" customWidth="1"/>
    <col min="19" max="19" width="14.28515625" customWidth="1"/>
  </cols>
  <sheetData>
    <row r="1" spans="2:19" ht="15.75" thickBot="1" x14ac:dyDescent="0.3"/>
    <row r="2" spans="2:19" x14ac:dyDescent="0.25">
      <c r="B2" s="126" t="s">
        <v>48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8"/>
    </row>
    <row r="3" spans="2:19" x14ac:dyDescent="0.25">
      <c r="B3" s="129" t="s">
        <v>49</v>
      </c>
      <c r="C3" s="130"/>
      <c r="D3" s="130"/>
      <c r="E3" s="130" t="s">
        <v>50</v>
      </c>
      <c r="F3" s="130"/>
      <c r="G3" s="130"/>
      <c r="H3" s="130" t="s">
        <v>51</v>
      </c>
      <c r="I3" s="130"/>
      <c r="J3" s="130"/>
      <c r="K3" s="130" t="s">
        <v>52</v>
      </c>
      <c r="L3" s="130"/>
      <c r="M3" s="130"/>
      <c r="N3" s="23" t="s">
        <v>53</v>
      </c>
      <c r="O3" s="23"/>
      <c r="P3" s="23"/>
      <c r="Q3" s="130" t="s">
        <v>54</v>
      </c>
      <c r="R3" s="130"/>
      <c r="S3" s="131"/>
    </row>
    <row r="4" spans="2:19" x14ac:dyDescent="0.25">
      <c r="B4" s="40" t="s">
        <v>55</v>
      </c>
      <c r="C4" s="10" t="s">
        <v>56</v>
      </c>
      <c r="D4" s="10" t="s">
        <v>57</v>
      </c>
      <c r="E4" s="10" t="s">
        <v>58</v>
      </c>
      <c r="F4" s="10" t="s">
        <v>59</v>
      </c>
      <c r="G4" s="10" t="s">
        <v>60</v>
      </c>
      <c r="H4" s="10" t="s">
        <v>61</v>
      </c>
      <c r="I4" s="10" t="s">
        <v>62</v>
      </c>
      <c r="J4" s="10" t="s">
        <v>63</v>
      </c>
      <c r="K4" s="10" t="s">
        <v>64</v>
      </c>
      <c r="L4" s="10" t="s">
        <v>65</v>
      </c>
      <c r="M4" s="10" t="s">
        <v>66</v>
      </c>
      <c r="N4" s="10" t="s">
        <v>67</v>
      </c>
      <c r="O4" s="10" t="s">
        <v>68</v>
      </c>
      <c r="P4" s="10" t="s">
        <v>63</v>
      </c>
      <c r="Q4" s="10" t="s">
        <v>69</v>
      </c>
      <c r="R4" s="10" t="s">
        <v>70</v>
      </c>
      <c r="S4" s="28" t="s">
        <v>71</v>
      </c>
    </row>
    <row r="5" spans="2:19" x14ac:dyDescent="0.25">
      <c r="B5" s="40">
        <v>0</v>
      </c>
      <c r="C5" s="10">
        <v>-1</v>
      </c>
      <c r="D5" s="10">
        <v>1</v>
      </c>
      <c r="E5" s="10">
        <v>1</v>
      </c>
      <c r="F5" s="10">
        <v>5</v>
      </c>
      <c r="G5" s="10">
        <v>10</v>
      </c>
      <c r="H5" s="10">
        <v>1</v>
      </c>
      <c r="I5" s="10">
        <v>5</v>
      </c>
      <c r="J5" s="10">
        <v>10</v>
      </c>
      <c r="K5" s="10">
        <v>1</v>
      </c>
      <c r="L5" s="10">
        <v>5</v>
      </c>
      <c r="M5" s="10">
        <v>10</v>
      </c>
      <c r="N5" s="10">
        <v>1</v>
      </c>
      <c r="O5" s="10">
        <v>5</v>
      </c>
      <c r="P5" s="10">
        <v>10</v>
      </c>
      <c r="Q5" s="10">
        <v>1</v>
      </c>
      <c r="R5" s="10">
        <v>5</v>
      </c>
      <c r="S5" s="28">
        <v>10</v>
      </c>
    </row>
    <row r="6" spans="2:19" ht="15.75" thickBot="1" x14ac:dyDescent="0.3">
      <c r="B6" s="123" t="s">
        <v>72</v>
      </c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5"/>
    </row>
  </sheetData>
  <mergeCells count="7">
    <mergeCell ref="B6:S6"/>
    <mergeCell ref="B2:S2"/>
    <mergeCell ref="B3:D3"/>
    <mergeCell ref="E3:G3"/>
    <mergeCell ref="H3:J3"/>
    <mergeCell ref="K3:M3"/>
    <mergeCell ref="Q3:S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4"/>
  <sheetViews>
    <sheetView tabSelected="1" zoomScale="62" zoomScaleNormal="62" workbookViewId="0">
      <pane xSplit="12" ySplit="6" topLeftCell="M7" activePane="bottomRight" state="frozen"/>
      <selection pane="topRight" activeCell="M1" sqref="M1"/>
      <selection pane="bottomLeft" activeCell="A8" sqref="A8"/>
      <selection pane="bottomRight" activeCell="D10" sqref="D10"/>
    </sheetView>
  </sheetViews>
  <sheetFormatPr baseColWidth="10" defaultRowHeight="15" x14ac:dyDescent="0.25"/>
  <cols>
    <col min="2" max="2" width="14.5703125" customWidth="1"/>
    <col min="3" max="3" width="16.7109375" customWidth="1"/>
    <col min="4" max="4" width="20.7109375" bestFit="1" customWidth="1"/>
    <col min="5" max="5" width="4.140625" customWidth="1"/>
    <col min="6" max="6" width="4.5703125" customWidth="1"/>
    <col min="7" max="7" width="4" customWidth="1"/>
    <col min="8" max="8" width="4.42578125" bestFit="1" customWidth="1"/>
    <col min="9" max="9" width="3.85546875" customWidth="1"/>
    <col min="10" max="10" width="5.28515625" customWidth="1"/>
    <col min="11" max="15" width="3.42578125" customWidth="1"/>
    <col min="16" max="16" width="4.5703125" customWidth="1"/>
    <col min="17" max="21" width="3.42578125" customWidth="1"/>
    <col min="22" max="22" width="4.85546875" customWidth="1"/>
    <col min="23" max="27" width="3.42578125" customWidth="1"/>
    <col min="28" max="28" width="4.5703125" customWidth="1"/>
    <col min="29" max="33" width="3.42578125" customWidth="1"/>
    <col min="34" max="34" width="4.7109375" bestFit="1" customWidth="1"/>
    <col min="35" max="39" width="3.42578125" customWidth="1"/>
    <col min="40" max="40" width="4.7109375" bestFit="1" customWidth="1"/>
    <col min="41" max="45" width="3.42578125" customWidth="1"/>
    <col min="46" max="46" width="4" bestFit="1" customWidth="1"/>
    <col min="47" max="51" width="3.42578125" customWidth="1"/>
    <col min="52" max="52" width="4.85546875" customWidth="1"/>
    <col min="53" max="57" width="4" customWidth="1"/>
    <col min="58" max="58" width="4.7109375" bestFit="1" customWidth="1"/>
    <col min="59" max="64" width="4" customWidth="1"/>
    <col min="65" max="65" width="10.5703125" style="2" bestFit="1" customWidth="1"/>
  </cols>
  <sheetData>
    <row r="1" spans="2:68" ht="15.75" customHeight="1" thickBot="1" x14ac:dyDescent="0.3"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1"/>
    </row>
    <row r="2" spans="2:68" ht="105.75" customHeight="1" thickBot="1" x14ac:dyDescent="0.3">
      <c r="B2" s="192"/>
      <c r="C2" s="193"/>
      <c r="D2" s="194"/>
      <c r="E2" s="204" t="s">
        <v>96</v>
      </c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  <c r="BD2" s="206"/>
      <c r="BE2" s="204" t="s">
        <v>95</v>
      </c>
      <c r="BF2" s="205"/>
      <c r="BG2" s="205"/>
      <c r="BH2" s="205"/>
      <c r="BI2" s="205"/>
      <c r="BJ2" s="205"/>
      <c r="BK2" s="205"/>
      <c r="BL2" s="206"/>
      <c r="BM2" s="122" t="s">
        <v>100</v>
      </c>
    </row>
    <row r="3" spans="2:68" ht="15" customHeight="1" thickBot="1" x14ac:dyDescent="0.3">
      <c r="B3" s="186" t="s">
        <v>0</v>
      </c>
      <c r="C3" s="189" t="s">
        <v>1</v>
      </c>
      <c r="D3" s="189" t="s">
        <v>99</v>
      </c>
      <c r="E3" s="207" t="s">
        <v>31</v>
      </c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208"/>
      <c r="AF3" s="208"/>
      <c r="AG3" s="208"/>
      <c r="AH3" s="209"/>
      <c r="AI3" s="138" t="s">
        <v>36</v>
      </c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40"/>
      <c r="BM3" s="210" t="s">
        <v>39</v>
      </c>
      <c r="BO3" s="45"/>
      <c r="BP3" s="46"/>
    </row>
    <row r="4" spans="2:68" ht="48" customHeight="1" thickBot="1" x14ac:dyDescent="0.3">
      <c r="B4" s="187"/>
      <c r="C4" s="190"/>
      <c r="D4" s="190"/>
      <c r="E4" s="143" t="s">
        <v>8</v>
      </c>
      <c r="F4" s="144"/>
      <c r="G4" s="144"/>
      <c r="H4" s="144"/>
      <c r="I4" s="144"/>
      <c r="J4" s="145"/>
      <c r="K4" s="143" t="s">
        <v>87</v>
      </c>
      <c r="L4" s="144"/>
      <c r="M4" s="144"/>
      <c r="N4" s="144"/>
      <c r="O4" s="144"/>
      <c r="P4" s="145"/>
      <c r="Q4" s="143" t="s">
        <v>9</v>
      </c>
      <c r="R4" s="144"/>
      <c r="S4" s="144"/>
      <c r="T4" s="144"/>
      <c r="U4" s="144"/>
      <c r="V4" s="145"/>
      <c r="W4" s="143" t="s">
        <v>10</v>
      </c>
      <c r="X4" s="144"/>
      <c r="Y4" s="144"/>
      <c r="Z4" s="144"/>
      <c r="AA4" s="144"/>
      <c r="AB4" s="145"/>
      <c r="AC4" s="143" t="s">
        <v>88</v>
      </c>
      <c r="AD4" s="144"/>
      <c r="AE4" s="144"/>
      <c r="AF4" s="144"/>
      <c r="AG4" s="144"/>
      <c r="AH4" s="145"/>
      <c r="AI4" s="146" t="s">
        <v>12</v>
      </c>
      <c r="AJ4" s="147"/>
      <c r="AK4" s="147"/>
      <c r="AL4" s="147"/>
      <c r="AM4" s="147"/>
      <c r="AN4" s="148"/>
      <c r="AO4" s="146" t="s">
        <v>13</v>
      </c>
      <c r="AP4" s="147"/>
      <c r="AQ4" s="147"/>
      <c r="AR4" s="147"/>
      <c r="AS4" s="147"/>
      <c r="AT4" s="148"/>
      <c r="AU4" s="146" t="s">
        <v>14</v>
      </c>
      <c r="AV4" s="147"/>
      <c r="AW4" s="147"/>
      <c r="AX4" s="147"/>
      <c r="AY4" s="147"/>
      <c r="AZ4" s="148"/>
      <c r="BA4" s="146" t="s">
        <v>84</v>
      </c>
      <c r="BB4" s="147"/>
      <c r="BC4" s="147"/>
      <c r="BD4" s="147"/>
      <c r="BE4" s="147"/>
      <c r="BF4" s="148"/>
      <c r="BG4" s="146" t="s">
        <v>83</v>
      </c>
      <c r="BH4" s="147"/>
      <c r="BI4" s="147"/>
      <c r="BJ4" s="147"/>
      <c r="BK4" s="147"/>
      <c r="BL4" s="149"/>
      <c r="BM4" s="211"/>
      <c r="BO4" s="46"/>
      <c r="BP4" s="46"/>
    </row>
    <row r="5" spans="2:68" ht="32.25" customHeight="1" thickBot="1" x14ac:dyDescent="0.3">
      <c r="B5" s="188"/>
      <c r="C5" s="191"/>
      <c r="D5" s="191"/>
      <c r="E5" s="75" t="s">
        <v>2</v>
      </c>
      <c r="F5" s="76" t="s">
        <v>3</v>
      </c>
      <c r="G5" s="76" t="s">
        <v>4</v>
      </c>
      <c r="H5" s="76" t="s">
        <v>5</v>
      </c>
      <c r="I5" s="76" t="s">
        <v>6</v>
      </c>
      <c r="J5" s="77" t="s">
        <v>7</v>
      </c>
      <c r="K5" s="75" t="s">
        <v>2</v>
      </c>
      <c r="L5" s="76" t="s">
        <v>3</v>
      </c>
      <c r="M5" s="76" t="s">
        <v>4</v>
      </c>
      <c r="N5" s="76" t="s">
        <v>5</v>
      </c>
      <c r="O5" s="76" t="s">
        <v>6</v>
      </c>
      <c r="P5" s="77" t="s">
        <v>7</v>
      </c>
      <c r="Q5" s="75" t="s">
        <v>2</v>
      </c>
      <c r="R5" s="76" t="s">
        <v>3</v>
      </c>
      <c r="S5" s="76" t="s">
        <v>4</v>
      </c>
      <c r="T5" s="76" t="s">
        <v>5</v>
      </c>
      <c r="U5" s="76" t="s">
        <v>6</v>
      </c>
      <c r="V5" s="77" t="s">
        <v>7</v>
      </c>
      <c r="W5" s="75" t="s">
        <v>2</v>
      </c>
      <c r="X5" s="76" t="s">
        <v>3</v>
      </c>
      <c r="Y5" s="76" t="s">
        <v>4</v>
      </c>
      <c r="Z5" s="76" t="s">
        <v>5</v>
      </c>
      <c r="AA5" s="76" t="s">
        <v>6</v>
      </c>
      <c r="AB5" s="77" t="s">
        <v>7</v>
      </c>
      <c r="AC5" s="75" t="s">
        <v>2</v>
      </c>
      <c r="AD5" s="76" t="s">
        <v>3</v>
      </c>
      <c r="AE5" s="76" t="s">
        <v>4</v>
      </c>
      <c r="AF5" s="76" t="s">
        <v>5</v>
      </c>
      <c r="AG5" s="76" t="s">
        <v>6</v>
      </c>
      <c r="AH5" s="77" t="s">
        <v>7</v>
      </c>
      <c r="AI5" s="75" t="s">
        <v>2</v>
      </c>
      <c r="AJ5" s="76" t="s">
        <v>3</v>
      </c>
      <c r="AK5" s="76" t="s">
        <v>4</v>
      </c>
      <c r="AL5" s="76" t="s">
        <v>5</v>
      </c>
      <c r="AM5" s="76" t="s">
        <v>6</v>
      </c>
      <c r="AN5" s="77" t="s">
        <v>7</v>
      </c>
      <c r="AO5" s="75" t="s">
        <v>2</v>
      </c>
      <c r="AP5" s="76" t="s">
        <v>3</v>
      </c>
      <c r="AQ5" s="76" t="s">
        <v>4</v>
      </c>
      <c r="AR5" s="76" t="s">
        <v>5</v>
      </c>
      <c r="AS5" s="76" t="s">
        <v>6</v>
      </c>
      <c r="AT5" s="77" t="s">
        <v>7</v>
      </c>
      <c r="AU5" s="75" t="s">
        <v>2</v>
      </c>
      <c r="AV5" s="76" t="s">
        <v>3</v>
      </c>
      <c r="AW5" s="76" t="s">
        <v>4</v>
      </c>
      <c r="AX5" s="76" t="s">
        <v>5</v>
      </c>
      <c r="AY5" s="76" t="s">
        <v>6</v>
      </c>
      <c r="AZ5" s="77" t="s">
        <v>7</v>
      </c>
      <c r="BA5" s="75" t="s">
        <v>2</v>
      </c>
      <c r="BB5" s="76" t="s">
        <v>3</v>
      </c>
      <c r="BC5" s="76" t="s">
        <v>4</v>
      </c>
      <c r="BD5" s="76" t="s">
        <v>5</v>
      </c>
      <c r="BE5" s="76" t="s">
        <v>6</v>
      </c>
      <c r="BF5" s="77" t="s">
        <v>7</v>
      </c>
      <c r="BG5" s="75" t="s">
        <v>2</v>
      </c>
      <c r="BH5" s="76" t="s">
        <v>3</v>
      </c>
      <c r="BI5" s="76" t="s">
        <v>4</v>
      </c>
      <c r="BJ5" s="76" t="s">
        <v>5</v>
      </c>
      <c r="BK5" s="76" t="s">
        <v>6</v>
      </c>
      <c r="BL5" s="77" t="s">
        <v>7</v>
      </c>
      <c r="BM5" s="212"/>
      <c r="BO5" s="46"/>
      <c r="BP5" s="46"/>
    </row>
    <row r="6" spans="2:68" ht="60.75" customHeight="1" x14ac:dyDescent="0.25">
      <c r="B6" s="153" t="s">
        <v>15</v>
      </c>
      <c r="C6" s="78" t="s">
        <v>37</v>
      </c>
      <c r="D6" s="79" t="s">
        <v>101</v>
      </c>
      <c r="E6" s="80">
        <v>0</v>
      </c>
      <c r="F6" s="81">
        <v>0</v>
      </c>
      <c r="G6" s="81">
        <v>0</v>
      </c>
      <c r="H6" s="81">
        <v>0</v>
      </c>
      <c r="I6" s="81">
        <v>0</v>
      </c>
      <c r="J6" s="82">
        <f>(E6)*(SUM(F6:I6))</f>
        <v>0</v>
      </c>
      <c r="K6" s="83">
        <v>0</v>
      </c>
      <c r="L6" s="81">
        <v>0</v>
      </c>
      <c r="M6" s="81">
        <v>0</v>
      </c>
      <c r="N6" s="81">
        <v>0</v>
      </c>
      <c r="O6" s="81">
        <v>0</v>
      </c>
      <c r="P6" s="82">
        <f t="shared" ref="P6:P23" si="0">(K6)*(SUM(L6:O6))</f>
        <v>0</v>
      </c>
      <c r="Q6" s="83">
        <v>0</v>
      </c>
      <c r="R6" s="81">
        <v>0</v>
      </c>
      <c r="S6" s="81">
        <v>0</v>
      </c>
      <c r="T6" s="81">
        <v>0</v>
      </c>
      <c r="U6" s="81">
        <v>0</v>
      </c>
      <c r="V6" s="82">
        <f t="shared" ref="V6:V23" si="1">(Q6)*(SUM(R6:U6))</f>
        <v>0</v>
      </c>
      <c r="W6" s="83">
        <v>-1</v>
      </c>
      <c r="X6" s="81">
        <v>5</v>
      </c>
      <c r="Y6" s="81">
        <v>5</v>
      </c>
      <c r="Z6" s="81">
        <v>5</v>
      </c>
      <c r="AA6" s="81">
        <v>5</v>
      </c>
      <c r="AB6" s="82">
        <f t="shared" ref="AB6:AB23" si="2">(W6)*(SUM(X6:AA6))</f>
        <v>-20</v>
      </c>
      <c r="AC6" s="83">
        <v>-1</v>
      </c>
      <c r="AD6" s="81">
        <v>1</v>
      </c>
      <c r="AE6" s="81">
        <v>1</v>
      </c>
      <c r="AF6" s="81">
        <v>1</v>
      </c>
      <c r="AG6" s="81">
        <v>1</v>
      </c>
      <c r="AH6" s="82">
        <f t="shared" ref="AH6:AH23" si="3">(AC6)*(SUM(AD6:AG6))</f>
        <v>-4</v>
      </c>
      <c r="AI6" s="83">
        <v>-1</v>
      </c>
      <c r="AJ6" s="81">
        <v>5</v>
      </c>
      <c r="AK6" s="81">
        <v>5</v>
      </c>
      <c r="AL6" s="81">
        <v>1</v>
      </c>
      <c r="AM6" s="81">
        <v>5</v>
      </c>
      <c r="AN6" s="82">
        <f t="shared" ref="AN6:AN23" si="4">(AI6)*(SUM(AJ6:AM6))</f>
        <v>-16</v>
      </c>
      <c r="AO6" s="83">
        <v>-1</v>
      </c>
      <c r="AP6" s="81">
        <v>1</v>
      </c>
      <c r="AQ6" s="81">
        <v>1</v>
      </c>
      <c r="AR6" s="81">
        <v>1</v>
      </c>
      <c r="AS6" s="81">
        <v>1</v>
      </c>
      <c r="AT6" s="82">
        <f t="shared" ref="AT6:AT23" si="5">(AO6)*(SUM(AP6:AS6))</f>
        <v>-4</v>
      </c>
      <c r="AU6" s="83">
        <v>0</v>
      </c>
      <c r="AV6" s="81">
        <v>0</v>
      </c>
      <c r="AW6" s="81">
        <v>0</v>
      </c>
      <c r="AX6" s="81">
        <v>0</v>
      </c>
      <c r="AY6" s="81">
        <v>0</v>
      </c>
      <c r="AZ6" s="82">
        <f t="shared" ref="AZ6:AZ23" si="6">(AU6)*(SUM(AV6:AY6))</f>
        <v>0</v>
      </c>
      <c r="BA6" s="83">
        <v>0</v>
      </c>
      <c r="BB6" s="81">
        <v>0</v>
      </c>
      <c r="BC6" s="81">
        <v>0</v>
      </c>
      <c r="BD6" s="81">
        <v>0</v>
      </c>
      <c r="BE6" s="81">
        <v>0</v>
      </c>
      <c r="BF6" s="82">
        <f t="shared" ref="BF6:BF23" si="7">(BA6)*(SUM(BB6:BE6))</f>
        <v>0</v>
      </c>
      <c r="BG6" s="83">
        <v>0</v>
      </c>
      <c r="BH6" s="81">
        <v>0</v>
      </c>
      <c r="BI6" s="81">
        <v>0</v>
      </c>
      <c r="BJ6" s="81">
        <v>0</v>
      </c>
      <c r="BK6" s="81">
        <v>0</v>
      </c>
      <c r="BL6" s="84">
        <f t="shared" ref="BL6:BL23" si="8">(BG6)*(SUM(BH6:BK6))</f>
        <v>0</v>
      </c>
      <c r="BM6" s="111">
        <f>SUM(J6,P6,V6,AB6,AH6,AN6,AT6,AZ6,BF6,BL6)</f>
        <v>-44</v>
      </c>
    </row>
    <row r="7" spans="2:68" ht="37.5" customHeight="1" thickBot="1" x14ac:dyDescent="0.3">
      <c r="B7" s="154"/>
      <c r="C7" s="85" t="s">
        <v>38</v>
      </c>
      <c r="D7" s="86" t="s">
        <v>102</v>
      </c>
      <c r="E7" s="87">
        <v>0</v>
      </c>
      <c r="F7" s="88">
        <v>0</v>
      </c>
      <c r="G7" s="88">
        <v>0</v>
      </c>
      <c r="H7" s="88">
        <v>0</v>
      </c>
      <c r="I7" s="88">
        <v>0</v>
      </c>
      <c r="J7" s="89">
        <f t="shared" ref="J7:J23" si="9">(E7)*(SUM(F7:I7))</f>
        <v>0</v>
      </c>
      <c r="K7" s="90">
        <v>0</v>
      </c>
      <c r="L7" s="88">
        <v>0</v>
      </c>
      <c r="M7" s="88">
        <v>0</v>
      </c>
      <c r="N7" s="88">
        <v>0</v>
      </c>
      <c r="O7" s="88">
        <v>0</v>
      </c>
      <c r="P7" s="89">
        <f t="shared" si="0"/>
        <v>0</v>
      </c>
      <c r="Q7" s="90">
        <v>0</v>
      </c>
      <c r="R7" s="88">
        <v>0</v>
      </c>
      <c r="S7" s="88">
        <v>0</v>
      </c>
      <c r="T7" s="88">
        <v>0</v>
      </c>
      <c r="U7" s="88">
        <v>0</v>
      </c>
      <c r="V7" s="89">
        <f t="shared" si="1"/>
        <v>0</v>
      </c>
      <c r="W7" s="90">
        <v>-1</v>
      </c>
      <c r="X7" s="88">
        <v>10</v>
      </c>
      <c r="Y7" s="88">
        <v>10</v>
      </c>
      <c r="Z7" s="88">
        <v>1</v>
      </c>
      <c r="AA7" s="88">
        <v>10</v>
      </c>
      <c r="AB7" s="89">
        <f t="shared" si="2"/>
        <v>-31</v>
      </c>
      <c r="AC7" s="90">
        <v>-1</v>
      </c>
      <c r="AD7" s="88">
        <v>5</v>
      </c>
      <c r="AE7" s="88">
        <v>5</v>
      </c>
      <c r="AF7" s="88">
        <v>1</v>
      </c>
      <c r="AG7" s="88">
        <v>5</v>
      </c>
      <c r="AH7" s="89">
        <f t="shared" si="3"/>
        <v>-16</v>
      </c>
      <c r="AI7" s="90">
        <v>-1</v>
      </c>
      <c r="AJ7" s="88">
        <v>10</v>
      </c>
      <c r="AK7" s="88">
        <v>10</v>
      </c>
      <c r="AL7" s="88">
        <v>1</v>
      </c>
      <c r="AM7" s="88">
        <v>10</v>
      </c>
      <c r="AN7" s="89">
        <f t="shared" si="4"/>
        <v>-31</v>
      </c>
      <c r="AO7" s="90">
        <v>-1</v>
      </c>
      <c r="AP7" s="88">
        <v>1</v>
      </c>
      <c r="AQ7" s="88">
        <v>1</v>
      </c>
      <c r="AR7" s="88">
        <v>1</v>
      </c>
      <c r="AS7" s="88">
        <v>1</v>
      </c>
      <c r="AT7" s="89">
        <f t="shared" si="5"/>
        <v>-4</v>
      </c>
      <c r="AU7" s="90">
        <v>0</v>
      </c>
      <c r="AV7" s="88">
        <v>0</v>
      </c>
      <c r="AW7" s="88">
        <v>0</v>
      </c>
      <c r="AX7" s="88">
        <v>0</v>
      </c>
      <c r="AY7" s="88">
        <v>0</v>
      </c>
      <c r="AZ7" s="89">
        <f t="shared" si="6"/>
        <v>0</v>
      </c>
      <c r="BA7" s="90">
        <v>0</v>
      </c>
      <c r="BB7" s="88">
        <v>0</v>
      </c>
      <c r="BC7" s="88">
        <v>0</v>
      </c>
      <c r="BD7" s="88">
        <v>0</v>
      </c>
      <c r="BE7" s="88">
        <v>0</v>
      </c>
      <c r="BF7" s="89">
        <f t="shared" si="7"/>
        <v>0</v>
      </c>
      <c r="BG7" s="90">
        <v>0</v>
      </c>
      <c r="BH7" s="88">
        <v>0</v>
      </c>
      <c r="BI7" s="88">
        <v>0</v>
      </c>
      <c r="BJ7" s="88">
        <v>0</v>
      </c>
      <c r="BK7" s="88">
        <v>0</v>
      </c>
      <c r="BL7" s="91">
        <f t="shared" si="8"/>
        <v>0</v>
      </c>
      <c r="BM7" s="112">
        <f t="shared" ref="BM7:BM23" si="10">SUM(J7,P7,V7,AB7,AH7,AN7,AT7,AZ7,BF7,BL7)</f>
        <v>-82</v>
      </c>
    </row>
    <row r="8" spans="2:68" ht="48.75" customHeight="1" x14ac:dyDescent="0.25">
      <c r="B8" s="155" t="s">
        <v>16</v>
      </c>
      <c r="C8" s="155" t="s">
        <v>17</v>
      </c>
      <c r="D8" s="92" t="s">
        <v>103</v>
      </c>
      <c r="E8" s="80">
        <v>0</v>
      </c>
      <c r="F8" s="81">
        <v>0</v>
      </c>
      <c r="G8" s="81">
        <v>0</v>
      </c>
      <c r="H8" s="81">
        <v>0</v>
      </c>
      <c r="I8" s="81">
        <v>0</v>
      </c>
      <c r="J8" s="82">
        <f t="shared" si="9"/>
        <v>0</v>
      </c>
      <c r="K8" s="83">
        <v>0</v>
      </c>
      <c r="L8" s="81">
        <v>0</v>
      </c>
      <c r="M8" s="81">
        <v>0</v>
      </c>
      <c r="N8" s="81">
        <v>0</v>
      </c>
      <c r="O8" s="81">
        <v>0</v>
      </c>
      <c r="P8" s="82">
        <f t="shared" si="0"/>
        <v>0</v>
      </c>
      <c r="Q8" s="83">
        <v>0</v>
      </c>
      <c r="R8" s="81">
        <v>0</v>
      </c>
      <c r="S8" s="81">
        <v>0</v>
      </c>
      <c r="T8" s="81">
        <v>0</v>
      </c>
      <c r="U8" s="81">
        <v>0</v>
      </c>
      <c r="V8" s="82">
        <f t="shared" si="1"/>
        <v>0</v>
      </c>
      <c r="W8" s="83">
        <v>0</v>
      </c>
      <c r="X8" s="81">
        <v>0</v>
      </c>
      <c r="Y8" s="81">
        <v>0</v>
      </c>
      <c r="Z8" s="81">
        <v>0</v>
      </c>
      <c r="AA8" s="81">
        <v>0</v>
      </c>
      <c r="AB8" s="82">
        <f t="shared" si="2"/>
        <v>0</v>
      </c>
      <c r="AC8" s="83">
        <v>-1</v>
      </c>
      <c r="AD8" s="81">
        <v>1</v>
      </c>
      <c r="AE8" s="81">
        <v>1</v>
      </c>
      <c r="AF8" s="81">
        <v>1</v>
      </c>
      <c r="AG8" s="81">
        <v>1</v>
      </c>
      <c r="AH8" s="82">
        <f t="shared" si="3"/>
        <v>-4</v>
      </c>
      <c r="AI8" s="83">
        <v>0</v>
      </c>
      <c r="AJ8" s="81">
        <v>0</v>
      </c>
      <c r="AK8" s="81">
        <v>0</v>
      </c>
      <c r="AL8" s="81">
        <v>0</v>
      </c>
      <c r="AM8" s="81">
        <v>0</v>
      </c>
      <c r="AN8" s="82">
        <f t="shared" si="4"/>
        <v>0</v>
      </c>
      <c r="AO8" s="83">
        <v>-1</v>
      </c>
      <c r="AP8" s="81">
        <v>1</v>
      </c>
      <c r="AQ8" s="81">
        <v>1</v>
      </c>
      <c r="AR8" s="81">
        <v>1</v>
      </c>
      <c r="AS8" s="81">
        <v>1</v>
      </c>
      <c r="AT8" s="82">
        <f t="shared" si="5"/>
        <v>-4</v>
      </c>
      <c r="AU8" s="83">
        <v>0</v>
      </c>
      <c r="AV8" s="81">
        <v>0</v>
      </c>
      <c r="AW8" s="81">
        <v>0</v>
      </c>
      <c r="AX8" s="81">
        <v>0</v>
      </c>
      <c r="AY8" s="81">
        <v>0</v>
      </c>
      <c r="AZ8" s="82">
        <f t="shared" si="6"/>
        <v>0</v>
      </c>
      <c r="BA8" s="83">
        <v>-1</v>
      </c>
      <c r="BB8" s="81">
        <v>1</v>
      </c>
      <c r="BC8" s="81">
        <v>1</v>
      </c>
      <c r="BD8" s="81">
        <v>1</v>
      </c>
      <c r="BE8" s="81">
        <v>1</v>
      </c>
      <c r="BF8" s="82">
        <f t="shared" si="7"/>
        <v>-4</v>
      </c>
      <c r="BG8" s="83">
        <v>0</v>
      </c>
      <c r="BH8" s="81">
        <v>0</v>
      </c>
      <c r="BI8" s="81">
        <v>0</v>
      </c>
      <c r="BJ8" s="81">
        <v>0</v>
      </c>
      <c r="BK8" s="81">
        <v>0</v>
      </c>
      <c r="BL8" s="84">
        <f t="shared" si="8"/>
        <v>0</v>
      </c>
      <c r="BM8" s="111">
        <f t="shared" si="10"/>
        <v>-12</v>
      </c>
    </row>
    <row r="9" spans="2:68" ht="41.25" customHeight="1" x14ac:dyDescent="0.25">
      <c r="B9" s="156"/>
      <c r="C9" s="156"/>
      <c r="D9" s="93" t="s">
        <v>108</v>
      </c>
      <c r="E9" s="94">
        <v>-1</v>
      </c>
      <c r="F9" s="95">
        <v>10</v>
      </c>
      <c r="G9" s="95">
        <v>1</v>
      </c>
      <c r="H9" s="95">
        <v>1</v>
      </c>
      <c r="I9" s="95">
        <v>1</v>
      </c>
      <c r="J9" s="96">
        <f t="shared" si="9"/>
        <v>-13</v>
      </c>
      <c r="K9" s="97">
        <v>-1</v>
      </c>
      <c r="L9" s="95">
        <v>10</v>
      </c>
      <c r="M9" s="95">
        <v>10</v>
      </c>
      <c r="N9" s="95">
        <v>1</v>
      </c>
      <c r="O9" s="95">
        <v>10</v>
      </c>
      <c r="P9" s="96">
        <f t="shared" si="0"/>
        <v>-31</v>
      </c>
      <c r="Q9" s="97">
        <v>0</v>
      </c>
      <c r="R9" s="95">
        <v>0</v>
      </c>
      <c r="S9" s="95">
        <v>0</v>
      </c>
      <c r="T9" s="95">
        <v>0</v>
      </c>
      <c r="U9" s="95">
        <v>0</v>
      </c>
      <c r="V9" s="96">
        <f t="shared" si="1"/>
        <v>0</v>
      </c>
      <c r="W9" s="97">
        <v>0</v>
      </c>
      <c r="X9" s="95">
        <v>0</v>
      </c>
      <c r="Y9" s="95">
        <v>0</v>
      </c>
      <c r="Z9" s="95">
        <v>0</v>
      </c>
      <c r="AA9" s="95">
        <v>0</v>
      </c>
      <c r="AB9" s="96">
        <f t="shared" si="2"/>
        <v>0</v>
      </c>
      <c r="AC9" s="97">
        <v>-1</v>
      </c>
      <c r="AD9" s="95">
        <v>5</v>
      </c>
      <c r="AE9" s="95">
        <v>5</v>
      </c>
      <c r="AF9" s="95">
        <v>1</v>
      </c>
      <c r="AG9" s="95">
        <v>5</v>
      </c>
      <c r="AH9" s="96">
        <f t="shared" si="3"/>
        <v>-16</v>
      </c>
      <c r="AI9" s="97">
        <v>0</v>
      </c>
      <c r="AJ9" s="95">
        <v>0</v>
      </c>
      <c r="AK9" s="95">
        <v>0</v>
      </c>
      <c r="AL9" s="95">
        <v>0</v>
      </c>
      <c r="AM9" s="95">
        <v>0</v>
      </c>
      <c r="AN9" s="96">
        <f t="shared" si="4"/>
        <v>0</v>
      </c>
      <c r="AO9" s="97">
        <v>0</v>
      </c>
      <c r="AP9" s="95">
        <v>0</v>
      </c>
      <c r="AQ9" s="95">
        <v>0</v>
      </c>
      <c r="AR9" s="95">
        <v>0</v>
      </c>
      <c r="AS9" s="95">
        <v>0</v>
      </c>
      <c r="AT9" s="96">
        <f t="shared" si="5"/>
        <v>0</v>
      </c>
      <c r="AU9" s="97">
        <v>0</v>
      </c>
      <c r="AV9" s="95">
        <v>0</v>
      </c>
      <c r="AW9" s="95">
        <v>0</v>
      </c>
      <c r="AX9" s="95">
        <v>0</v>
      </c>
      <c r="AY9" s="95">
        <v>0</v>
      </c>
      <c r="AZ9" s="96">
        <f t="shared" si="6"/>
        <v>0</v>
      </c>
      <c r="BA9" s="97">
        <v>-1</v>
      </c>
      <c r="BB9" s="95">
        <v>1</v>
      </c>
      <c r="BC9" s="95">
        <v>1</v>
      </c>
      <c r="BD9" s="95">
        <v>1</v>
      </c>
      <c r="BE9" s="95">
        <v>1</v>
      </c>
      <c r="BF9" s="96">
        <f t="shared" si="7"/>
        <v>-4</v>
      </c>
      <c r="BG9" s="97">
        <v>0</v>
      </c>
      <c r="BH9" s="95">
        <v>0</v>
      </c>
      <c r="BI9" s="95">
        <v>0</v>
      </c>
      <c r="BJ9" s="95">
        <v>0</v>
      </c>
      <c r="BK9" s="95">
        <v>0</v>
      </c>
      <c r="BL9" s="98">
        <f t="shared" si="8"/>
        <v>0</v>
      </c>
      <c r="BM9" s="113">
        <f t="shared" si="10"/>
        <v>-64</v>
      </c>
    </row>
    <row r="10" spans="2:68" ht="56.25" customHeight="1" x14ac:dyDescent="0.25">
      <c r="B10" s="156"/>
      <c r="C10" s="156"/>
      <c r="D10" s="93" t="s">
        <v>104</v>
      </c>
      <c r="E10" s="94">
        <v>0</v>
      </c>
      <c r="F10" s="95">
        <v>0</v>
      </c>
      <c r="G10" s="95">
        <v>0</v>
      </c>
      <c r="H10" s="95">
        <v>0</v>
      </c>
      <c r="I10" s="95">
        <v>0</v>
      </c>
      <c r="J10" s="96">
        <f t="shared" si="9"/>
        <v>0</v>
      </c>
      <c r="K10" s="97">
        <v>0</v>
      </c>
      <c r="L10" s="95">
        <v>0</v>
      </c>
      <c r="M10" s="95">
        <v>0</v>
      </c>
      <c r="N10" s="95">
        <v>0</v>
      </c>
      <c r="O10" s="95">
        <v>0</v>
      </c>
      <c r="P10" s="96">
        <f t="shared" si="0"/>
        <v>0</v>
      </c>
      <c r="Q10" s="97">
        <v>0</v>
      </c>
      <c r="R10" s="95">
        <v>0</v>
      </c>
      <c r="S10" s="95">
        <v>0</v>
      </c>
      <c r="T10" s="95">
        <v>0</v>
      </c>
      <c r="U10" s="95">
        <v>0</v>
      </c>
      <c r="V10" s="96">
        <f t="shared" si="1"/>
        <v>0</v>
      </c>
      <c r="W10" s="97">
        <v>0</v>
      </c>
      <c r="X10" s="95">
        <v>0</v>
      </c>
      <c r="Y10" s="95">
        <v>0</v>
      </c>
      <c r="Z10" s="95">
        <v>0</v>
      </c>
      <c r="AA10" s="95">
        <v>0</v>
      </c>
      <c r="AB10" s="96">
        <f t="shared" si="2"/>
        <v>0</v>
      </c>
      <c r="AC10" s="97">
        <v>0</v>
      </c>
      <c r="AD10" s="95">
        <v>0</v>
      </c>
      <c r="AE10" s="95">
        <v>0</v>
      </c>
      <c r="AF10" s="95">
        <v>0</v>
      </c>
      <c r="AG10" s="95">
        <v>0</v>
      </c>
      <c r="AH10" s="96">
        <f t="shared" si="3"/>
        <v>0</v>
      </c>
      <c r="AI10" s="97">
        <v>-1</v>
      </c>
      <c r="AJ10" s="95">
        <v>1</v>
      </c>
      <c r="AK10" s="95">
        <v>1</v>
      </c>
      <c r="AL10" s="95">
        <v>1</v>
      </c>
      <c r="AM10" s="95">
        <v>1</v>
      </c>
      <c r="AN10" s="96">
        <f t="shared" si="4"/>
        <v>-4</v>
      </c>
      <c r="AO10" s="97">
        <v>0</v>
      </c>
      <c r="AP10" s="95">
        <v>0</v>
      </c>
      <c r="AQ10" s="95">
        <v>0</v>
      </c>
      <c r="AR10" s="95">
        <v>0</v>
      </c>
      <c r="AS10" s="95">
        <v>0</v>
      </c>
      <c r="AT10" s="96">
        <f t="shared" si="5"/>
        <v>0</v>
      </c>
      <c r="AU10" s="97">
        <v>0</v>
      </c>
      <c r="AV10" s="95">
        <v>0</v>
      </c>
      <c r="AW10" s="95">
        <v>0</v>
      </c>
      <c r="AX10" s="95">
        <v>0</v>
      </c>
      <c r="AY10" s="95">
        <v>0</v>
      </c>
      <c r="AZ10" s="96">
        <f t="shared" si="6"/>
        <v>0</v>
      </c>
      <c r="BA10" s="97">
        <v>0</v>
      </c>
      <c r="BB10" s="95">
        <v>0</v>
      </c>
      <c r="BC10" s="95">
        <v>0</v>
      </c>
      <c r="BD10" s="95">
        <v>0</v>
      </c>
      <c r="BE10" s="95">
        <v>0</v>
      </c>
      <c r="BF10" s="96">
        <f t="shared" si="7"/>
        <v>0</v>
      </c>
      <c r="BG10" s="97">
        <v>0</v>
      </c>
      <c r="BH10" s="95">
        <v>0</v>
      </c>
      <c r="BI10" s="95">
        <v>0</v>
      </c>
      <c r="BJ10" s="95">
        <v>0</v>
      </c>
      <c r="BK10" s="95">
        <v>0</v>
      </c>
      <c r="BL10" s="98">
        <f t="shared" si="8"/>
        <v>0</v>
      </c>
      <c r="BM10" s="113">
        <f t="shared" si="10"/>
        <v>-4</v>
      </c>
    </row>
    <row r="11" spans="2:68" ht="39" customHeight="1" x14ac:dyDescent="0.25">
      <c r="B11" s="156"/>
      <c r="C11" s="156"/>
      <c r="D11" s="93" t="s">
        <v>105</v>
      </c>
      <c r="E11" s="94">
        <v>0</v>
      </c>
      <c r="F11" s="95">
        <v>0</v>
      </c>
      <c r="G11" s="95">
        <v>0</v>
      </c>
      <c r="H11" s="95">
        <v>0</v>
      </c>
      <c r="I11" s="95">
        <v>0</v>
      </c>
      <c r="J11" s="96">
        <f t="shared" si="9"/>
        <v>0</v>
      </c>
      <c r="K11" s="97">
        <v>0</v>
      </c>
      <c r="L11" s="95">
        <v>0</v>
      </c>
      <c r="M11" s="95">
        <v>0</v>
      </c>
      <c r="N11" s="95">
        <v>0</v>
      </c>
      <c r="O11" s="95">
        <v>0</v>
      </c>
      <c r="P11" s="96">
        <f t="shared" si="0"/>
        <v>0</v>
      </c>
      <c r="Q11" s="97">
        <v>0</v>
      </c>
      <c r="R11" s="95">
        <v>0</v>
      </c>
      <c r="S11" s="95">
        <v>0</v>
      </c>
      <c r="T11" s="95">
        <v>0</v>
      </c>
      <c r="U11" s="95">
        <v>0</v>
      </c>
      <c r="V11" s="96">
        <f t="shared" si="1"/>
        <v>0</v>
      </c>
      <c r="W11" s="97">
        <v>-1</v>
      </c>
      <c r="X11" s="95">
        <v>5</v>
      </c>
      <c r="Y11" s="95">
        <v>5</v>
      </c>
      <c r="Z11" s="95">
        <v>1</v>
      </c>
      <c r="AA11" s="95">
        <v>5</v>
      </c>
      <c r="AB11" s="96">
        <f t="shared" si="2"/>
        <v>-16</v>
      </c>
      <c r="AC11" s="97">
        <v>-1</v>
      </c>
      <c r="AD11" s="95">
        <v>1</v>
      </c>
      <c r="AE11" s="95">
        <v>1</v>
      </c>
      <c r="AF11" s="95">
        <v>1</v>
      </c>
      <c r="AG11" s="95">
        <v>1</v>
      </c>
      <c r="AH11" s="96">
        <f t="shared" si="3"/>
        <v>-4</v>
      </c>
      <c r="AI11" s="97">
        <v>-1</v>
      </c>
      <c r="AJ11" s="95">
        <v>5</v>
      </c>
      <c r="AK11" s="95">
        <v>5</v>
      </c>
      <c r="AL11" s="95">
        <v>1</v>
      </c>
      <c r="AM11" s="95">
        <v>5</v>
      </c>
      <c r="AN11" s="96">
        <f t="shared" si="4"/>
        <v>-16</v>
      </c>
      <c r="AO11" s="97">
        <v>0</v>
      </c>
      <c r="AP11" s="95">
        <v>0</v>
      </c>
      <c r="AQ11" s="95">
        <v>0</v>
      </c>
      <c r="AR11" s="95">
        <v>0</v>
      </c>
      <c r="AS11" s="95">
        <v>0</v>
      </c>
      <c r="AT11" s="96">
        <f t="shared" si="5"/>
        <v>0</v>
      </c>
      <c r="AU11" s="97">
        <v>-1</v>
      </c>
      <c r="AV11" s="95">
        <v>1</v>
      </c>
      <c r="AW11" s="95">
        <v>1</v>
      </c>
      <c r="AX11" s="95">
        <v>1</v>
      </c>
      <c r="AY11" s="95">
        <v>1</v>
      </c>
      <c r="AZ11" s="96">
        <f t="shared" si="6"/>
        <v>-4</v>
      </c>
      <c r="BA11" s="97">
        <v>0</v>
      </c>
      <c r="BB11" s="95">
        <v>0</v>
      </c>
      <c r="BC11" s="95">
        <v>0</v>
      </c>
      <c r="BD11" s="95">
        <v>0</v>
      </c>
      <c r="BE11" s="95">
        <v>0</v>
      </c>
      <c r="BF11" s="96">
        <f t="shared" si="7"/>
        <v>0</v>
      </c>
      <c r="BG11" s="97">
        <v>0</v>
      </c>
      <c r="BH11" s="95">
        <v>0</v>
      </c>
      <c r="BI11" s="95">
        <v>0</v>
      </c>
      <c r="BJ11" s="95">
        <v>0</v>
      </c>
      <c r="BK11" s="95">
        <v>0</v>
      </c>
      <c r="BL11" s="98">
        <f t="shared" si="8"/>
        <v>0</v>
      </c>
      <c r="BM11" s="113">
        <f t="shared" si="10"/>
        <v>-40</v>
      </c>
    </row>
    <row r="12" spans="2:68" x14ac:dyDescent="0.25">
      <c r="B12" s="156"/>
      <c r="C12" s="99" t="s">
        <v>18</v>
      </c>
      <c r="D12" s="93" t="s">
        <v>106</v>
      </c>
      <c r="E12" s="94">
        <v>-1</v>
      </c>
      <c r="F12" s="95">
        <v>10</v>
      </c>
      <c r="G12" s="95">
        <v>5</v>
      </c>
      <c r="H12" s="95">
        <v>1</v>
      </c>
      <c r="I12" s="95">
        <v>5</v>
      </c>
      <c r="J12" s="96">
        <f t="shared" si="9"/>
        <v>-21</v>
      </c>
      <c r="K12" s="97">
        <v>-1</v>
      </c>
      <c r="L12" s="95">
        <v>10</v>
      </c>
      <c r="M12" s="95">
        <v>5</v>
      </c>
      <c r="N12" s="95">
        <v>1</v>
      </c>
      <c r="O12" s="95">
        <v>5</v>
      </c>
      <c r="P12" s="96">
        <f t="shared" si="0"/>
        <v>-21</v>
      </c>
      <c r="Q12" s="97">
        <v>0</v>
      </c>
      <c r="R12" s="95">
        <v>0</v>
      </c>
      <c r="S12" s="95">
        <v>0</v>
      </c>
      <c r="T12" s="95">
        <v>0</v>
      </c>
      <c r="U12" s="95">
        <v>0</v>
      </c>
      <c r="V12" s="96">
        <f t="shared" si="1"/>
        <v>0</v>
      </c>
      <c r="W12" s="97">
        <v>0</v>
      </c>
      <c r="X12" s="95">
        <v>0</v>
      </c>
      <c r="Y12" s="95">
        <v>0</v>
      </c>
      <c r="Z12" s="95">
        <v>0</v>
      </c>
      <c r="AA12" s="95">
        <v>0</v>
      </c>
      <c r="AB12" s="96">
        <f t="shared" si="2"/>
        <v>0</v>
      </c>
      <c r="AC12" s="97">
        <v>-1</v>
      </c>
      <c r="AD12" s="95">
        <v>1</v>
      </c>
      <c r="AE12" s="95">
        <v>1</v>
      </c>
      <c r="AF12" s="95">
        <v>1</v>
      </c>
      <c r="AG12" s="95">
        <v>1</v>
      </c>
      <c r="AH12" s="96">
        <f t="shared" si="3"/>
        <v>-4</v>
      </c>
      <c r="AI12" s="97">
        <v>0</v>
      </c>
      <c r="AJ12" s="95">
        <v>0</v>
      </c>
      <c r="AK12" s="95">
        <v>0</v>
      </c>
      <c r="AL12" s="95">
        <v>0</v>
      </c>
      <c r="AM12" s="95">
        <v>0</v>
      </c>
      <c r="AN12" s="96">
        <f t="shared" si="4"/>
        <v>0</v>
      </c>
      <c r="AO12" s="97">
        <v>0</v>
      </c>
      <c r="AP12" s="95">
        <v>0</v>
      </c>
      <c r="AQ12" s="95">
        <v>0</v>
      </c>
      <c r="AR12" s="95">
        <v>0</v>
      </c>
      <c r="AS12" s="95">
        <v>0</v>
      </c>
      <c r="AT12" s="96">
        <f t="shared" si="5"/>
        <v>0</v>
      </c>
      <c r="AU12" s="97">
        <v>0</v>
      </c>
      <c r="AV12" s="95">
        <v>0</v>
      </c>
      <c r="AW12" s="95">
        <v>0</v>
      </c>
      <c r="AX12" s="95">
        <v>0</v>
      </c>
      <c r="AY12" s="95">
        <v>0</v>
      </c>
      <c r="AZ12" s="96">
        <f t="shared" si="6"/>
        <v>0</v>
      </c>
      <c r="BA12" s="97">
        <v>-1</v>
      </c>
      <c r="BB12" s="95">
        <v>5</v>
      </c>
      <c r="BC12" s="95">
        <v>5</v>
      </c>
      <c r="BD12" s="95">
        <v>1</v>
      </c>
      <c r="BE12" s="95">
        <v>5</v>
      </c>
      <c r="BF12" s="96">
        <f t="shared" si="7"/>
        <v>-16</v>
      </c>
      <c r="BG12" s="97">
        <v>0</v>
      </c>
      <c r="BH12" s="95">
        <v>0</v>
      </c>
      <c r="BI12" s="95">
        <v>0</v>
      </c>
      <c r="BJ12" s="95">
        <v>0</v>
      </c>
      <c r="BK12" s="95">
        <v>0</v>
      </c>
      <c r="BL12" s="98">
        <f t="shared" si="8"/>
        <v>0</v>
      </c>
      <c r="BM12" s="113">
        <f t="shared" si="10"/>
        <v>-62</v>
      </c>
    </row>
    <row r="13" spans="2:68" ht="15.75" thickBot="1" x14ac:dyDescent="0.3">
      <c r="B13" s="157"/>
      <c r="C13" s="100"/>
      <c r="D13" s="101" t="s">
        <v>19</v>
      </c>
      <c r="E13" s="87">
        <v>0</v>
      </c>
      <c r="F13" s="88">
        <v>0</v>
      </c>
      <c r="G13" s="88">
        <v>0</v>
      </c>
      <c r="H13" s="88">
        <v>0</v>
      </c>
      <c r="I13" s="88">
        <v>0</v>
      </c>
      <c r="J13" s="89">
        <f t="shared" si="9"/>
        <v>0</v>
      </c>
      <c r="K13" s="90">
        <v>0</v>
      </c>
      <c r="L13" s="88">
        <v>0</v>
      </c>
      <c r="M13" s="88">
        <v>0</v>
      </c>
      <c r="N13" s="88">
        <v>0</v>
      </c>
      <c r="O13" s="88">
        <v>0</v>
      </c>
      <c r="P13" s="89">
        <f t="shared" si="0"/>
        <v>0</v>
      </c>
      <c r="Q13" s="90">
        <v>0</v>
      </c>
      <c r="R13" s="88">
        <v>0</v>
      </c>
      <c r="S13" s="88">
        <v>0</v>
      </c>
      <c r="T13" s="88">
        <v>0</v>
      </c>
      <c r="U13" s="88">
        <v>0</v>
      </c>
      <c r="V13" s="89">
        <f t="shared" si="1"/>
        <v>0</v>
      </c>
      <c r="W13" s="90">
        <v>0</v>
      </c>
      <c r="X13" s="88">
        <v>0</v>
      </c>
      <c r="Y13" s="88">
        <v>0</v>
      </c>
      <c r="Z13" s="88">
        <v>0</v>
      </c>
      <c r="AA13" s="88">
        <v>0</v>
      </c>
      <c r="AB13" s="89">
        <f t="shared" si="2"/>
        <v>0</v>
      </c>
      <c r="AC13" s="90">
        <v>0</v>
      </c>
      <c r="AD13" s="88">
        <v>0</v>
      </c>
      <c r="AE13" s="88">
        <v>0</v>
      </c>
      <c r="AF13" s="88">
        <v>0</v>
      </c>
      <c r="AG13" s="88">
        <v>0</v>
      </c>
      <c r="AH13" s="89">
        <f t="shared" si="3"/>
        <v>0</v>
      </c>
      <c r="AI13" s="90">
        <v>0</v>
      </c>
      <c r="AJ13" s="88">
        <v>0</v>
      </c>
      <c r="AK13" s="88">
        <v>0</v>
      </c>
      <c r="AL13" s="88">
        <v>0</v>
      </c>
      <c r="AM13" s="88">
        <v>0</v>
      </c>
      <c r="AN13" s="89">
        <f t="shared" si="4"/>
        <v>0</v>
      </c>
      <c r="AO13" s="90">
        <v>0</v>
      </c>
      <c r="AP13" s="88">
        <v>0</v>
      </c>
      <c r="AQ13" s="88">
        <v>0</v>
      </c>
      <c r="AR13" s="88">
        <v>0</v>
      </c>
      <c r="AS13" s="88">
        <v>0</v>
      </c>
      <c r="AT13" s="89">
        <f t="shared" si="5"/>
        <v>0</v>
      </c>
      <c r="AU13" s="90">
        <v>-1</v>
      </c>
      <c r="AV13" s="88">
        <v>1</v>
      </c>
      <c r="AW13" s="88">
        <v>1</v>
      </c>
      <c r="AX13" s="88">
        <v>1</v>
      </c>
      <c r="AY13" s="88">
        <v>1</v>
      </c>
      <c r="AZ13" s="89">
        <f t="shared" si="6"/>
        <v>-4</v>
      </c>
      <c r="BA13" s="90">
        <v>0</v>
      </c>
      <c r="BB13" s="88">
        <v>0</v>
      </c>
      <c r="BC13" s="88">
        <v>0</v>
      </c>
      <c r="BD13" s="88">
        <v>0</v>
      </c>
      <c r="BE13" s="88">
        <v>0</v>
      </c>
      <c r="BF13" s="89">
        <f t="shared" si="7"/>
        <v>0</v>
      </c>
      <c r="BG13" s="90">
        <v>0</v>
      </c>
      <c r="BH13" s="88">
        <v>0</v>
      </c>
      <c r="BI13" s="88">
        <v>0</v>
      </c>
      <c r="BJ13" s="88">
        <v>0</v>
      </c>
      <c r="BK13" s="88">
        <v>0</v>
      </c>
      <c r="BL13" s="91">
        <f t="shared" si="8"/>
        <v>0</v>
      </c>
      <c r="BM13" s="112">
        <f t="shared" si="10"/>
        <v>-4</v>
      </c>
    </row>
    <row r="14" spans="2:68" ht="30" customHeight="1" x14ac:dyDescent="0.25">
      <c r="B14" s="158" t="s">
        <v>20</v>
      </c>
      <c r="C14" s="150" t="s">
        <v>21</v>
      </c>
      <c r="D14" s="102" t="s">
        <v>22</v>
      </c>
      <c r="E14" s="80">
        <v>-1</v>
      </c>
      <c r="F14" s="81">
        <v>10</v>
      </c>
      <c r="G14" s="81">
        <v>10</v>
      </c>
      <c r="H14" s="81">
        <v>1</v>
      </c>
      <c r="I14" s="81">
        <v>10</v>
      </c>
      <c r="J14" s="82">
        <f t="shared" si="9"/>
        <v>-31</v>
      </c>
      <c r="K14" s="83">
        <v>0</v>
      </c>
      <c r="L14" s="81">
        <v>0</v>
      </c>
      <c r="M14" s="81">
        <v>0</v>
      </c>
      <c r="N14" s="81">
        <v>0</v>
      </c>
      <c r="O14" s="81">
        <v>0</v>
      </c>
      <c r="P14" s="82">
        <f t="shared" si="0"/>
        <v>0</v>
      </c>
      <c r="Q14" s="83">
        <v>-1</v>
      </c>
      <c r="R14" s="81">
        <v>5</v>
      </c>
      <c r="S14" s="81">
        <v>5</v>
      </c>
      <c r="T14" s="81">
        <v>1</v>
      </c>
      <c r="U14" s="81">
        <v>5</v>
      </c>
      <c r="V14" s="82">
        <f t="shared" si="1"/>
        <v>-16</v>
      </c>
      <c r="W14" s="83">
        <v>-1</v>
      </c>
      <c r="X14" s="81">
        <v>5</v>
      </c>
      <c r="Y14" s="81">
        <v>5</v>
      </c>
      <c r="Z14" s="81">
        <v>1</v>
      </c>
      <c r="AA14" s="81">
        <v>5</v>
      </c>
      <c r="AB14" s="82">
        <f t="shared" si="2"/>
        <v>-16</v>
      </c>
      <c r="AC14" s="83">
        <v>-1</v>
      </c>
      <c r="AD14" s="81">
        <v>5</v>
      </c>
      <c r="AE14" s="81">
        <v>5</v>
      </c>
      <c r="AF14" s="81">
        <v>1</v>
      </c>
      <c r="AG14" s="81">
        <v>5</v>
      </c>
      <c r="AH14" s="82">
        <f t="shared" si="3"/>
        <v>-16</v>
      </c>
      <c r="AI14" s="83">
        <v>-1</v>
      </c>
      <c r="AJ14" s="81">
        <v>5</v>
      </c>
      <c r="AK14" s="81">
        <v>5</v>
      </c>
      <c r="AL14" s="81">
        <v>1</v>
      </c>
      <c r="AM14" s="81">
        <v>5</v>
      </c>
      <c r="AN14" s="82">
        <f t="shared" si="4"/>
        <v>-16</v>
      </c>
      <c r="AO14" s="83">
        <v>-1</v>
      </c>
      <c r="AP14" s="81">
        <v>1</v>
      </c>
      <c r="AQ14" s="81">
        <v>1</v>
      </c>
      <c r="AR14" s="81">
        <v>1</v>
      </c>
      <c r="AS14" s="81">
        <v>1</v>
      </c>
      <c r="AT14" s="82">
        <f t="shared" si="5"/>
        <v>-4</v>
      </c>
      <c r="AU14" s="83">
        <v>0</v>
      </c>
      <c r="AV14" s="81">
        <v>0</v>
      </c>
      <c r="AW14" s="81">
        <v>0</v>
      </c>
      <c r="AX14" s="81">
        <v>0</v>
      </c>
      <c r="AY14" s="81">
        <v>0</v>
      </c>
      <c r="AZ14" s="82">
        <f t="shared" si="6"/>
        <v>0</v>
      </c>
      <c r="BA14" s="83">
        <v>-1</v>
      </c>
      <c r="BB14" s="81">
        <v>1</v>
      </c>
      <c r="BC14" s="81">
        <v>1</v>
      </c>
      <c r="BD14" s="81">
        <v>1</v>
      </c>
      <c r="BE14" s="81">
        <v>1</v>
      </c>
      <c r="BF14" s="82">
        <f t="shared" si="7"/>
        <v>-4</v>
      </c>
      <c r="BG14" s="83">
        <v>-1</v>
      </c>
      <c r="BH14" s="81">
        <v>1</v>
      </c>
      <c r="BI14" s="81">
        <v>1</v>
      </c>
      <c r="BJ14" s="81">
        <v>1</v>
      </c>
      <c r="BK14" s="81">
        <v>1</v>
      </c>
      <c r="BL14" s="84">
        <f t="shared" si="8"/>
        <v>-4</v>
      </c>
      <c r="BM14" s="111">
        <f t="shared" si="10"/>
        <v>-107</v>
      </c>
    </row>
    <row r="15" spans="2:68" ht="52.5" customHeight="1" x14ac:dyDescent="0.25">
      <c r="B15" s="159"/>
      <c r="C15" s="151"/>
      <c r="D15" s="103" t="s">
        <v>32</v>
      </c>
      <c r="E15" s="94">
        <v>-1</v>
      </c>
      <c r="F15" s="95">
        <v>10</v>
      </c>
      <c r="G15" s="95">
        <v>10</v>
      </c>
      <c r="H15" s="95">
        <v>1</v>
      </c>
      <c r="I15" s="95">
        <v>10</v>
      </c>
      <c r="J15" s="96">
        <f t="shared" si="9"/>
        <v>-31</v>
      </c>
      <c r="K15" s="97">
        <v>0</v>
      </c>
      <c r="L15" s="95">
        <v>0</v>
      </c>
      <c r="M15" s="95">
        <v>0</v>
      </c>
      <c r="N15" s="95">
        <v>0</v>
      </c>
      <c r="O15" s="95">
        <v>0</v>
      </c>
      <c r="P15" s="96">
        <f t="shared" si="0"/>
        <v>0</v>
      </c>
      <c r="Q15" s="97">
        <v>-1</v>
      </c>
      <c r="R15" s="95">
        <v>5</v>
      </c>
      <c r="S15" s="95">
        <v>5</v>
      </c>
      <c r="T15" s="95">
        <v>1</v>
      </c>
      <c r="U15" s="95">
        <v>5</v>
      </c>
      <c r="V15" s="96">
        <f t="shared" si="1"/>
        <v>-16</v>
      </c>
      <c r="W15" s="97">
        <v>0</v>
      </c>
      <c r="X15" s="95">
        <v>0</v>
      </c>
      <c r="Y15" s="95">
        <v>0</v>
      </c>
      <c r="Z15" s="95">
        <v>0</v>
      </c>
      <c r="AA15" s="95">
        <v>0</v>
      </c>
      <c r="AB15" s="96">
        <f t="shared" si="2"/>
        <v>0</v>
      </c>
      <c r="AC15" s="97">
        <v>1</v>
      </c>
      <c r="AD15" s="95">
        <v>1</v>
      </c>
      <c r="AE15" s="95">
        <v>1</v>
      </c>
      <c r="AF15" s="95">
        <v>1</v>
      </c>
      <c r="AG15" s="95">
        <v>1</v>
      </c>
      <c r="AH15" s="96">
        <f t="shared" si="3"/>
        <v>4</v>
      </c>
      <c r="AI15" s="97">
        <v>0</v>
      </c>
      <c r="AJ15" s="95">
        <v>0</v>
      </c>
      <c r="AK15" s="95">
        <v>0</v>
      </c>
      <c r="AL15" s="95">
        <v>0</v>
      </c>
      <c r="AM15" s="95">
        <v>0</v>
      </c>
      <c r="AN15" s="96">
        <f t="shared" si="4"/>
        <v>0</v>
      </c>
      <c r="AO15" s="97">
        <v>1</v>
      </c>
      <c r="AP15" s="95">
        <v>5</v>
      </c>
      <c r="AQ15" s="95">
        <v>5</v>
      </c>
      <c r="AR15" s="95">
        <v>1</v>
      </c>
      <c r="AS15" s="95">
        <v>5</v>
      </c>
      <c r="AT15" s="96">
        <f t="shared" si="5"/>
        <v>16</v>
      </c>
      <c r="AU15" s="97">
        <v>0</v>
      </c>
      <c r="AV15" s="95">
        <v>0</v>
      </c>
      <c r="AW15" s="95">
        <v>0</v>
      </c>
      <c r="AX15" s="95">
        <v>0</v>
      </c>
      <c r="AY15" s="95">
        <v>0</v>
      </c>
      <c r="AZ15" s="96">
        <f t="shared" si="6"/>
        <v>0</v>
      </c>
      <c r="BA15" s="97">
        <v>-1</v>
      </c>
      <c r="BB15" s="95">
        <v>1</v>
      </c>
      <c r="BC15" s="95">
        <v>1</v>
      </c>
      <c r="BD15" s="95">
        <v>1</v>
      </c>
      <c r="BE15" s="95">
        <v>1</v>
      </c>
      <c r="BF15" s="96">
        <f t="shared" si="7"/>
        <v>-4</v>
      </c>
      <c r="BG15" s="97">
        <v>0</v>
      </c>
      <c r="BH15" s="95">
        <v>0</v>
      </c>
      <c r="BI15" s="95">
        <v>0</v>
      </c>
      <c r="BJ15" s="95">
        <v>0</v>
      </c>
      <c r="BK15" s="95">
        <v>0</v>
      </c>
      <c r="BL15" s="98">
        <f t="shared" si="8"/>
        <v>0</v>
      </c>
      <c r="BM15" s="113">
        <f t="shared" si="10"/>
        <v>-31</v>
      </c>
    </row>
    <row r="16" spans="2:68" ht="56.25" customHeight="1" x14ac:dyDescent="0.25">
      <c r="B16" s="159"/>
      <c r="C16" s="151"/>
      <c r="D16" s="103" t="s">
        <v>33</v>
      </c>
      <c r="E16" s="94">
        <v>0</v>
      </c>
      <c r="F16" s="95">
        <v>0</v>
      </c>
      <c r="G16" s="95">
        <v>0</v>
      </c>
      <c r="H16" s="95">
        <v>0</v>
      </c>
      <c r="I16" s="95">
        <v>0</v>
      </c>
      <c r="J16" s="96">
        <f t="shared" si="9"/>
        <v>0</v>
      </c>
      <c r="K16" s="97">
        <v>0</v>
      </c>
      <c r="L16" s="95">
        <v>0</v>
      </c>
      <c r="M16" s="95">
        <v>0</v>
      </c>
      <c r="N16" s="95">
        <v>0</v>
      </c>
      <c r="O16" s="95">
        <v>0</v>
      </c>
      <c r="P16" s="96">
        <f t="shared" si="0"/>
        <v>0</v>
      </c>
      <c r="Q16" s="97">
        <v>0</v>
      </c>
      <c r="R16" s="95">
        <v>0</v>
      </c>
      <c r="S16" s="95">
        <v>0</v>
      </c>
      <c r="T16" s="95">
        <v>0</v>
      </c>
      <c r="U16" s="95">
        <v>0</v>
      </c>
      <c r="V16" s="96">
        <f t="shared" si="1"/>
        <v>0</v>
      </c>
      <c r="W16" s="97">
        <v>-1</v>
      </c>
      <c r="X16" s="95">
        <v>5</v>
      </c>
      <c r="Y16" s="95">
        <v>5</v>
      </c>
      <c r="Z16" s="95">
        <v>1</v>
      </c>
      <c r="AA16" s="95">
        <v>5</v>
      </c>
      <c r="AB16" s="96">
        <f t="shared" si="2"/>
        <v>-16</v>
      </c>
      <c r="AC16" s="97">
        <v>-1</v>
      </c>
      <c r="AD16" s="95">
        <v>5</v>
      </c>
      <c r="AE16" s="95">
        <v>5</v>
      </c>
      <c r="AF16" s="95">
        <v>1</v>
      </c>
      <c r="AG16" s="95">
        <v>5</v>
      </c>
      <c r="AH16" s="96">
        <f t="shared" si="3"/>
        <v>-16</v>
      </c>
      <c r="AI16" s="97">
        <v>-1</v>
      </c>
      <c r="AJ16" s="95">
        <v>5</v>
      </c>
      <c r="AK16" s="95">
        <v>5</v>
      </c>
      <c r="AL16" s="95">
        <v>1</v>
      </c>
      <c r="AM16" s="95">
        <v>5</v>
      </c>
      <c r="AN16" s="96">
        <f t="shared" si="4"/>
        <v>-16</v>
      </c>
      <c r="AO16" s="97">
        <v>-1</v>
      </c>
      <c r="AP16" s="95">
        <v>1</v>
      </c>
      <c r="AQ16" s="95">
        <v>1</v>
      </c>
      <c r="AR16" s="95">
        <v>1</v>
      </c>
      <c r="AS16" s="95">
        <v>1</v>
      </c>
      <c r="AT16" s="96">
        <f t="shared" si="5"/>
        <v>-4</v>
      </c>
      <c r="AU16" s="97">
        <v>0</v>
      </c>
      <c r="AV16" s="95">
        <v>0</v>
      </c>
      <c r="AW16" s="95">
        <v>0</v>
      </c>
      <c r="AX16" s="95">
        <v>0</v>
      </c>
      <c r="AY16" s="95">
        <v>0</v>
      </c>
      <c r="AZ16" s="96">
        <f t="shared" si="6"/>
        <v>0</v>
      </c>
      <c r="BA16" s="97">
        <v>0</v>
      </c>
      <c r="BB16" s="95">
        <v>0</v>
      </c>
      <c r="BC16" s="95">
        <v>0</v>
      </c>
      <c r="BD16" s="95">
        <v>0</v>
      </c>
      <c r="BE16" s="95">
        <v>0</v>
      </c>
      <c r="BF16" s="96">
        <f t="shared" si="7"/>
        <v>0</v>
      </c>
      <c r="BG16" s="97">
        <v>0</v>
      </c>
      <c r="BH16" s="95">
        <v>0</v>
      </c>
      <c r="BI16" s="95">
        <v>0</v>
      </c>
      <c r="BJ16" s="95">
        <v>0</v>
      </c>
      <c r="BK16" s="95">
        <v>0</v>
      </c>
      <c r="BL16" s="98">
        <f t="shared" si="8"/>
        <v>0</v>
      </c>
      <c r="BM16" s="113">
        <f t="shared" si="10"/>
        <v>-52</v>
      </c>
    </row>
    <row r="17" spans="2:66" ht="69.75" customHeight="1" x14ac:dyDescent="0.25">
      <c r="B17" s="159"/>
      <c r="C17" s="151"/>
      <c r="D17" s="103" t="s">
        <v>34</v>
      </c>
      <c r="E17" s="94">
        <v>0</v>
      </c>
      <c r="F17" s="95">
        <v>0</v>
      </c>
      <c r="G17" s="95">
        <v>0</v>
      </c>
      <c r="H17" s="95">
        <v>0</v>
      </c>
      <c r="I17" s="95">
        <v>0</v>
      </c>
      <c r="J17" s="96">
        <f t="shared" si="9"/>
        <v>0</v>
      </c>
      <c r="K17" s="97">
        <v>0</v>
      </c>
      <c r="L17" s="95">
        <v>0</v>
      </c>
      <c r="M17" s="95">
        <v>0</v>
      </c>
      <c r="N17" s="95">
        <v>0</v>
      </c>
      <c r="O17" s="95">
        <v>0</v>
      </c>
      <c r="P17" s="96">
        <f t="shared" si="0"/>
        <v>0</v>
      </c>
      <c r="Q17" s="97">
        <v>0</v>
      </c>
      <c r="R17" s="95">
        <v>0</v>
      </c>
      <c r="S17" s="95">
        <v>0</v>
      </c>
      <c r="T17" s="95">
        <v>0</v>
      </c>
      <c r="U17" s="95">
        <v>0</v>
      </c>
      <c r="V17" s="96">
        <f t="shared" si="1"/>
        <v>0</v>
      </c>
      <c r="W17" s="97">
        <v>0</v>
      </c>
      <c r="X17" s="95">
        <v>0</v>
      </c>
      <c r="Y17" s="95">
        <v>0</v>
      </c>
      <c r="Z17" s="95">
        <v>0</v>
      </c>
      <c r="AA17" s="95">
        <v>0</v>
      </c>
      <c r="AB17" s="96">
        <f t="shared" si="2"/>
        <v>0</v>
      </c>
      <c r="AC17" s="97">
        <v>-1</v>
      </c>
      <c r="AD17" s="95">
        <v>1</v>
      </c>
      <c r="AE17" s="95">
        <v>1</v>
      </c>
      <c r="AF17" s="95">
        <v>1</v>
      </c>
      <c r="AG17" s="95">
        <v>1</v>
      </c>
      <c r="AH17" s="96">
        <f t="shared" si="3"/>
        <v>-4</v>
      </c>
      <c r="AI17" s="97">
        <v>0</v>
      </c>
      <c r="AJ17" s="95">
        <v>0</v>
      </c>
      <c r="AK17" s="95">
        <v>0</v>
      </c>
      <c r="AL17" s="95">
        <v>0</v>
      </c>
      <c r="AM17" s="95">
        <v>0</v>
      </c>
      <c r="AN17" s="96">
        <f t="shared" si="4"/>
        <v>0</v>
      </c>
      <c r="AO17" s="97">
        <v>-1</v>
      </c>
      <c r="AP17" s="95">
        <v>1</v>
      </c>
      <c r="AQ17" s="95">
        <v>1</v>
      </c>
      <c r="AR17" s="95">
        <v>1</v>
      </c>
      <c r="AS17" s="95">
        <v>1</v>
      </c>
      <c r="AT17" s="96">
        <f t="shared" si="5"/>
        <v>-4</v>
      </c>
      <c r="AU17" s="97">
        <v>0</v>
      </c>
      <c r="AV17" s="95">
        <v>0</v>
      </c>
      <c r="AW17" s="95">
        <v>0</v>
      </c>
      <c r="AX17" s="95">
        <v>0</v>
      </c>
      <c r="AY17" s="95">
        <v>0</v>
      </c>
      <c r="AZ17" s="96">
        <f t="shared" si="6"/>
        <v>0</v>
      </c>
      <c r="BA17" s="97">
        <v>0</v>
      </c>
      <c r="BB17" s="95">
        <v>0</v>
      </c>
      <c r="BC17" s="95">
        <v>0</v>
      </c>
      <c r="BD17" s="95">
        <v>0</v>
      </c>
      <c r="BE17" s="95">
        <v>0</v>
      </c>
      <c r="BF17" s="96">
        <f t="shared" si="7"/>
        <v>0</v>
      </c>
      <c r="BG17" s="97">
        <v>0</v>
      </c>
      <c r="BH17" s="95">
        <v>0</v>
      </c>
      <c r="BI17" s="95">
        <v>0</v>
      </c>
      <c r="BJ17" s="95">
        <v>0</v>
      </c>
      <c r="BK17" s="95">
        <v>0</v>
      </c>
      <c r="BL17" s="98">
        <f t="shared" si="8"/>
        <v>0</v>
      </c>
      <c r="BM17" s="113">
        <f t="shared" si="10"/>
        <v>-8</v>
      </c>
    </row>
    <row r="18" spans="2:66" ht="36" customHeight="1" thickBot="1" x14ac:dyDescent="0.3">
      <c r="B18" s="160"/>
      <c r="C18" s="152"/>
      <c r="D18" s="104" t="s">
        <v>30</v>
      </c>
      <c r="E18" s="87">
        <v>0</v>
      </c>
      <c r="F18" s="88">
        <v>0</v>
      </c>
      <c r="G18" s="88">
        <v>0</v>
      </c>
      <c r="H18" s="88">
        <v>0</v>
      </c>
      <c r="I18" s="88">
        <v>0</v>
      </c>
      <c r="J18" s="89">
        <f t="shared" si="9"/>
        <v>0</v>
      </c>
      <c r="K18" s="90">
        <v>0</v>
      </c>
      <c r="L18" s="88">
        <v>0</v>
      </c>
      <c r="M18" s="88">
        <v>0</v>
      </c>
      <c r="N18" s="88">
        <v>0</v>
      </c>
      <c r="O18" s="88">
        <v>0</v>
      </c>
      <c r="P18" s="89">
        <f t="shared" si="0"/>
        <v>0</v>
      </c>
      <c r="Q18" s="90">
        <v>0</v>
      </c>
      <c r="R18" s="88">
        <v>0</v>
      </c>
      <c r="S18" s="88">
        <v>0</v>
      </c>
      <c r="T18" s="88">
        <v>0</v>
      </c>
      <c r="U18" s="88">
        <v>0</v>
      </c>
      <c r="V18" s="89">
        <f t="shared" si="1"/>
        <v>0</v>
      </c>
      <c r="W18" s="90">
        <v>0</v>
      </c>
      <c r="X18" s="88">
        <v>0</v>
      </c>
      <c r="Y18" s="88">
        <v>0</v>
      </c>
      <c r="Z18" s="88">
        <v>0</v>
      </c>
      <c r="AA18" s="88">
        <v>0</v>
      </c>
      <c r="AB18" s="89">
        <f t="shared" si="2"/>
        <v>0</v>
      </c>
      <c r="AC18" s="90">
        <v>0</v>
      </c>
      <c r="AD18" s="88">
        <v>0</v>
      </c>
      <c r="AE18" s="88">
        <v>0</v>
      </c>
      <c r="AF18" s="88">
        <v>0</v>
      </c>
      <c r="AG18" s="88">
        <v>0</v>
      </c>
      <c r="AH18" s="89">
        <f t="shared" si="3"/>
        <v>0</v>
      </c>
      <c r="AI18" s="90">
        <v>0</v>
      </c>
      <c r="AJ18" s="88">
        <v>0</v>
      </c>
      <c r="AK18" s="88">
        <v>0</v>
      </c>
      <c r="AL18" s="88">
        <v>0</v>
      </c>
      <c r="AM18" s="88">
        <v>0</v>
      </c>
      <c r="AN18" s="89">
        <f t="shared" si="4"/>
        <v>0</v>
      </c>
      <c r="AO18" s="90">
        <v>0</v>
      </c>
      <c r="AP18" s="88">
        <v>0</v>
      </c>
      <c r="AQ18" s="88">
        <v>0</v>
      </c>
      <c r="AR18" s="88">
        <v>0</v>
      </c>
      <c r="AS18" s="88">
        <v>0</v>
      </c>
      <c r="AT18" s="89">
        <f t="shared" si="5"/>
        <v>0</v>
      </c>
      <c r="AU18" s="90">
        <v>0</v>
      </c>
      <c r="AV18" s="88">
        <v>0</v>
      </c>
      <c r="AW18" s="88">
        <v>0</v>
      </c>
      <c r="AX18" s="88">
        <v>0</v>
      </c>
      <c r="AY18" s="88">
        <v>0</v>
      </c>
      <c r="AZ18" s="89">
        <f t="shared" si="6"/>
        <v>0</v>
      </c>
      <c r="BA18" s="90">
        <v>-1</v>
      </c>
      <c r="BB18" s="88">
        <v>1</v>
      </c>
      <c r="BC18" s="88">
        <v>1</v>
      </c>
      <c r="BD18" s="88">
        <v>1</v>
      </c>
      <c r="BE18" s="88">
        <v>1</v>
      </c>
      <c r="BF18" s="89">
        <f t="shared" si="7"/>
        <v>-4</v>
      </c>
      <c r="BG18" s="90">
        <v>-1</v>
      </c>
      <c r="BH18" s="88">
        <v>1</v>
      </c>
      <c r="BI18" s="88">
        <v>1</v>
      </c>
      <c r="BJ18" s="88">
        <v>1</v>
      </c>
      <c r="BK18" s="88">
        <v>1</v>
      </c>
      <c r="BL18" s="91">
        <f t="shared" si="8"/>
        <v>-4</v>
      </c>
      <c r="BM18" s="112">
        <f t="shared" si="10"/>
        <v>-8</v>
      </c>
    </row>
    <row r="19" spans="2:66" ht="33" customHeight="1" x14ac:dyDescent="0.25">
      <c r="B19" s="141" t="s">
        <v>23</v>
      </c>
      <c r="C19" s="141" t="s">
        <v>24</v>
      </c>
      <c r="D19" s="105" t="s">
        <v>25</v>
      </c>
      <c r="E19" s="80">
        <v>0</v>
      </c>
      <c r="F19" s="81">
        <v>0</v>
      </c>
      <c r="G19" s="81">
        <v>0</v>
      </c>
      <c r="H19" s="81">
        <v>0</v>
      </c>
      <c r="I19" s="81">
        <v>0</v>
      </c>
      <c r="J19" s="82">
        <f>(E19)*(SUM(F19:I19))</f>
        <v>0</v>
      </c>
      <c r="K19" s="83">
        <v>0</v>
      </c>
      <c r="L19" s="81">
        <v>0</v>
      </c>
      <c r="M19" s="81">
        <v>0</v>
      </c>
      <c r="N19" s="81">
        <v>0</v>
      </c>
      <c r="O19" s="81">
        <v>0</v>
      </c>
      <c r="P19" s="82">
        <f t="shared" si="0"/>
        <v>0</v>
      </c>
      <c r="Q19" s="83">
        <v>0</v>
      </c>
      <c r="R19" s="81">
        <v>0</v>
      </c>
      <c r="S19" s="81">
        <v>0</v>
      </c>
      <c r="T19" s="81">
        <v>0</v>
      </c>
      <c r="U19" s="81">
        <v>0</v>
      </c>
      <c r="V19" s="82">
        <f t="shared" si="1"/>
        <v>0</v>
      </c>
      <c r="W19" s="83">
        <v>0</v>
      </c>
      <c r="X19" s="81">
        <v>0</v>
      </c>
      <c r="Y19" s="81">
        <v>0</v>
      </c>
      <c r="Z19" s="81">
        <v>0</v>
      </c>
      <c r="AA19" s="81">
        <v>0</v>
      </c>
      <c r="AB19" s="82">
        <f t="shared" si="2"/>
        <v>0</v>
      </c>
      <c r="AC19" s="83">
        <v>1</v>
      </c>
      <c r="AD19" s="81">
        <v>1</v>
      </c>
      <c r="AE19" s="81">
        <v>1</v>
      </c>
      <c r="AF19" s="81">
        <v>1</v>
      </c>
      <c r="AG19" s="81">
        <v>1</v>
      </c>
      <c r="AH19" s="82">
        <f t="shared" si="3"/>
        <v>4</v>
      </c>
      <c r="AI19" s="83">
        <v>1</v>
      </c>
      <c r="AJ19" s="81">
        <v>1</v>
      </c>
      <c r="AK19" s="81">
        <v>1</v>
      </c>
      <c r="AL19" s="81">
        <v>1</v>
      </c>
      <c r="AM19" s="81">
        <v>1</v>
      </c>
      <c r="AN19" s="82">
        <f t="shared" si="4"/>
        <v>4</v>
      </c>
      <c r="AO19" s="83">
        <v>1</v>
      </c>
      <c r="AP19" s="81">
        <v>1</v>
      </c>
      <c r="AQ19" s="81">
        <v>1</v>
      </c>
      <c r="AR19" s="81">
        <v>1</v>
      </c>
      <c r="AS19" s="81">
        <v>1</v>
      </c>
      <c r="AT19" s="82">
        <f t="shared" si="5"/>
        <v>4</v>
      </c>
      <c r="AU19" s="83">
        <v>0</v>
      </c>
      <c r="AV19" s="81">
        <v>0</v>
      </c>
      <c r="AW19" s="81">
        <v>0</v>
      </c>
      <c r="AX19" s="81">
        <v>0</v>
      </c>
      <c r="AY19" s="81">
        <v>0</v>
      </c>
      <c r="AZ19" s="82">
        <f t="shared" si="6"/>
        <v>0</v>
      </c>
      <c r="BA19" s="83">
        <v>0</v>
      </c>
      <c r="BB19" s="81">
        <v>0</v>
      </c>
      <c r="BC19" s="81">
        <v>0</v>
      </c>
      <c r="BD19" s="81">
        <v>0</v>
      </c>
      <c r="BE19" s="81">
        <v>0</v>
      </c>
      <c r="BF19" s="82">
        <f t="shared" si="7"/>
        <v>0</v>
      </c>
      <c r="BG19" s="83">
        <v>0</v>
      </c>
      <c r="BH19" s="81">
        <v>0</v>
      </c>
      <c r="BI19" s="81">
        <v>0</v>
      </c>
      <c r="BJ19" s="81">
        <v>0</v>
      </c>
      <c r="BK19" s="81">
        <v>0</v>
      </c>
      <c r="BL19" s="84">
        <f t="shared" si="8"/>
        <v>0</v>
      </c>
      <c r="BM19" s="111">
        <f t="shared" si="10"/>
        <v>12</v>
      </c>
    </row>
    <row r="20" spans="2:66" ht="36.75" customHeight="1" x14ac:dyDescent="0.25">
      <c r="B20" s="142"/>
      <c r="C20" s="142"/>
      <c r="D20" s="106" t="s">
        <v>26</v>
      </c>
      <c r="E20" s="94">
        <v>1</v>
      </c>
      <c r="F20" s="95">
        <v>1</v>
      </c>
      <c r="G20" s="95">
        <v>1</v>
      </c>
      <c r="H20" s="95">
        <v>1</v>
      </c>
      <c r="I20" s="95">
        <v>1</v>
      </c>
      <c r="J20" s="96">
        <f t="shared" si="9"/>
        <v>4</v>
      </c>
      <c r="K20" s="97">
        <v>0</v>
      </c>
      <c r="L20" s="95">
        <v>0</v>
      </c>
      <c r="M20" s="95">
        <v>0</v>
      </c>
      <c r="N20" s="95">
        <v>0</v>
      </c>
      <c r="O20" s="95">
        <v>0</v>
      </c>
      <c r="P20" s="96">
        <f t="shared" si="0"/>
        <v>0</v>
      </c>
      <c r="Q20" s="97">
        <v>0</v>
      </c>
      <c r="R20" s="95">
        <v>0</v>
      </c>
      <c r="S20" s="95">
        <v>0</v>
      </c>
      <c r="T20" s="95">
        <v>0</v>
      </c>
      <c r="U20" s="95">
        <v>0</v>
      </c>
      <c r="V20" s="96">
        <f t="shared" si="1"/>
        <v>0</v>
      </c>
      <c r="W20" s="97">
        <v>0</v>
      </c>
      <c r="X20" s="95">
        <v>0</v>
      </c>
      <c r="Y20" s="95">
        <v>0</v>
      </c>
      <c r="Z20" s="95">
        <v>0</v>
      </c>
      <c r="AA20" s="95">
        <v>0</v>
      </c>
      <c r="AB20" s="96">
        <f t="shared" si="2"/>
        <v>0</v>
      </c>
      <c r="AC20" s="97">
        <v>0</v>
      </c>
      <c r="AD20" s="95">
        <v>0</v>
      </c>
      <c r="AE20" s="95">
        <v>0</v>
      </c>
      <c r="AF20" s="95">
        <v>0</v>
      </c>
      <c r="AG20" s="95">
        <v>0</v>
      </c>
      <c r="AH20" s="96">
        <f t="shared" si="3"/>
        <v>0</v>
      </c>
      <c r="AI20" s="97">
        <v>0</v>
      </c>
      <c r="AJ20" s="95">
        <v>0</v>
      </c>
      <c r="AK20" s="95">
        <v>0</v>
      </c>
      <c r="AL20" s="95">
        <v>0</v>
      </c>
      <c r="AM20" s="95">
        <v>0</v>
      </c>
      <c r="AN20" s="96">
        <f t="shared" si="4"/>
        <v>0</v>
      </c>
      <c r="AO20" s="97">
        <v>0</v>
      </c>
      <c r="AP20" s="95">
        <v>0</v>
      </c>
      <c r="AQ20" s="95">
        <v>0</v>
      </c>
      <c r="AR20" s="95">
        <v>0</v>
      </c>
      <c r="AS20" s="95">
        <v>0</v>
      </c>
      <c r="AT20" s="96">
        <f t="shared" si="5"/>
        <v>0</v>
      </c>
      <c r="AU20" s="97">
        <v>1</v>
      </c>
      <c r="AV20" s="95">
        <v>1</v>
      </c>
      <c r="AW20" s="95">
        <v>1</v>
      </c>
      <c r="AX20" s="95">
        <v>1</v>
      </c>
      <c r="AY20" s="95">
        <v>1</v>
      </c>
      <c r="AZ20" s="96">
        <f t="shared" si="6"/>
        <v>4</v>
      </c>
      <c r="BA20" s="97">
        <v>1</v>
      </c>
      <c r="BB20" s="95">
        <v>1</v>
      </c>
      <c r="BC20" s="95">
        <v>1</v>
      </c>
      <c r="BD20" s="95">
        <v>1</v>
      </c>
      <c r="BE20" s="95">
        <v>1</v>
      </c>
      <c r="BF20" s="96">
        <f t="shared" si="7"/>
        <v>4</v>
      </c>
      <c r="BG20" s="97">
        <v>0</v>
      </c>
      <c r="BH20" s="95">
        <v>0</v>
      </c>
      <c r="BI20" s="95">
        <v>0</v>
      </c>
      <c r="BJ20" s="95">
        <v>0</v>
      </c>
      <c r="BK20" s="95">
        <v>0</v>
      </c>
      <c r="BL20" s="98">
        <f t="shared" si="8"/>
        <v>0</v>
      </c>
      <c r="BM20" s="113">
        <f t="shared" si="10"/>
        <v>12</v>
      </c>
    </row>
    <row r="21" spans="2:66" ht="46.5" customHeight="1" x14ac:dyDescent="0.25">
      <c r="B21" s="142"/>
      <c r="C21" s="142" t="s">
        <v>27</v>
      </c>
      <c r="D21" s="107" t="s">
        <v>28</v>
      </c>
      <c r="E21" s="94">
        <v>0</v>
      </c>
      <c r="F21" s="95">
        <v>0</v>
      </c>
      <c r="G21" s="95">
        <v>0</v>
      </c>
      <c r="H21" s="95">
        <v>0</v>
      </c>
      <c r="I21" s="95">
        <v>0</v>
      </c>
      <c r="J21" s="96">
        <f t="shared" si="9"/>
        <v>0</v>
      </c>
      <c r="K21" s="97">
        <v>0</v>
      </c>
      <c r="L21" s="95">
        <v>0</v>
      </c>
      <c r="M21" s="95">
        <v>0</v>
      </c>
      <c r="N21" s="95">
        <v>0</v>
      </c>
      <c r="O21" s="95">
        <v>0</v>
      </c>
      <c r="P21" s="96">
        <f t="shared" si="0"/>
        <v>0</v>
      </c>
      <c r="Q21" s="97">
        <v>0</v>
      </c>
      <c r="R21" s="95">
        <v>0</v>
      </c>
      <c r="S21" s="95">
        <v>0</v>
      </c>
      <c r="T21" s="95">
        <v>0</v>
      </c>
      <c r="U21" s="95">
        <v>0</v>
      </c>
      <c r="V21" s="96">
        <f t="shared" si="1"/>
        <v>0</v>
      </c>
      <c r="W21" s="97">
        <v>0</v>
      </c>
      <c r="X21" s="95">
        <v>0</v>
      </c>
      <c r="Y21" s="95">
        <v>0</v>
      </c>
      <c r="Z21" s="95">
        <v>0</v>
      </c>
      <c r="AA21" s="95">
        <v>0</v>
      </c>
      <c r="AB21" s="96">
        <f t="shared" si="2"/>
        <v>0</v>
      </c>
      <c r="AC21" s="97">
        <v>0</v>
      </c>
      <c r="AD21" s="95">
        <v>0</v>
      </c>
      <c r="AE21" s="95">
        <v>0</v>
      </c>
      <c r="AF21" s="95">
        <v>0</v>
      </c>
      <c r="AG21" s="95">
        <v>0</v>
      </c>
      <c r="AH21" s="96">
        <f t="shared" si="3"/>
        <v>0</v>
      </c>
      <c r="AI21" s="97">
        <v>0</v>
      </c>
      <c r="AJ21" s="95">
        <v>0</v>
      </c>
      <c r="AK21" s="95">
        <v>0</v>
      </c>
      <c r="AL21" s="95">
        <v>0</v>
      </c>
      <c r="AM21" s="95">
        <v>0</v>
      </c>
      <c r="AN21" s="96">
        <f t="shared" si="4"/>
        <v>0</v>
      </c>
      <c r="AO21" s="97">
        <v>0</v>
      </c>
      <c r="AP21" s="95">
        <v>0</v>
      </c>
      <c r="AQ21" s="95">
        <v>0</v>
      </c>
      <c r="AR21" s="95">
        <v>0</v>
      </c>
      <c r="AS21" s="95">
        <v>0</v>
      </c>
      <c r="AT21" s="96">
        <f t="shared" si="5"/>
        <v>0</v>
      </c>
      <c r="AU21" s="97">
        <v>-1</v>
      </c>
      <c r="AV21" s="95">
        <v>1</v>
      </c>
      <c r="AW21" s="95">
        <v>1</v>
      </c>
      <c r="AX21" s="95">
        <v>1</v>
      </c>
      <c r="AY21" s="95">
        <v>1</v>
      </c>
      <c r="AZ21" s="96">
        <f t="shared" si="6"/>
        <v>-4</v>
      </c>
      <c r="BA21" s="97">
        <v>0</v>
      </c>
      <c r="BB21" s="95">
        <v>0</v>
      </c>
      <c r="BC21" s="95">
        <v>0</v>
      </c>
      <c r="BD21" s="95">
        <v>0</v>
      </c>
      <c r="BE21" s="95">
        <v>0</v>
      </c>
      <c r="BF21" s="96">
        <f t="shared" si="7"/>
        <v>0</v>
      </c>
      <c r="BG21" s="97">
        <v>0</v>
      </c>
      <c r="BH21" s="95">
        <v>0</v>
      </c>
      <c r="BI21" s="95">
        <v>0</v>
      </c>
      <c r="BJ21" s="95">
        <v>0</v>
      </c>
      <c r="BK21" s="95">
        <v>0</v>
      </c>
      <c r="BL21" s="98">
        <f t="shared" si="8"/>
        <v>0</v>
      </c>
      <c r="BM21" s="113">
        <f t="shared" si="10"/>
        <v>-4</v>
      </c>
    </row>
    <row r="22" spans="2:66" ht="32.25" customHeight="1" x14ac:dyDescent="0.25">
      <c r="B22" s="142"/>
      <c r="C22" s="142"/>
      <c r="D22" s="107" t="s">
        <v>35</v>
      </c>
      <c r="E22" s="94">
        <v>0</v>
      </c>
      <c r="F22" s="95">
        <v>0</v>
      </c>
      <c r="G22" s="95">
        <v>0</v>
      </c>
      <c r="H22" s="95">
        <v>0</v>
      </c>
      <c r="I22" s="95">
        <v>0</v>
      </c>
      <c r="J22" s="96">
        <f t="shared" si="9"/>
        <v>0</v>
      </c>
      <c r="K22" s="97">
        <v>0</v>
      </c>
      <c r="L22" s="95">
        <v>0</v>
      </c>
      <c r="M22" s="95">
        <v>0</v>
      </c>
      <c r="N22" s="95">
        <v>0</v>
      </c>
      <c r="O22" s="95">
        <v>0</v>
      </c>
      <c r="P22" s="96">
        <f t="shared" si="0"/>
        <v>0</v>
      </c>
      <c r="Q22" s="97">
        <v>0</v>
      </c>
      <c r="R22" s="95">
        <v>0</v>
      </c>
      <c r="S22" s="95">
        <v>0</v>
      </c>
      <c r="T22" s="95">
        <v>0</v>
      </c>
      <c r="U22" s="95">
        <v>0</v>
      </c>
      <c r="V22" s="96">
        <f t="shared" si="1"/>
        <v>0</v>
      </c>
      <c r="W22" s="97">
        <v>-1</v>
      </c>
      <c r="X22" s="95">
        <v>1</v>
      </c>
      <c r="Y22" s="95">
        <v>1</v>
      </c>
      <c r="Z22" s="95">
        <v>1</v>
      </c>
      <c r="AA22" s="95">
        <v>1</v>
      </c>
      <c r="AB22" s="96">
        <f t="shared" si="2"/>
        <v>-4</v>
      </c>
      <c r="AC22" s="97">
        <v>-1</v>
      </c>
      <c r="AD22" s="95">
        <v>1</v>
      </c>
      <c r="AE22" s="95">
        <v>1</v>
      </c>
      <c r="AF22" s="95">
        <v>1</v>
      </c>
      <c r="AG22" s="95">
        <v>1</v>
      </c>
      <c r="AH22" s="96">
        <f t="shared" si="3"/>
        <v>-4</v>
      </c>
      <c r="AI22" s="97">
        <v>0</v>
      </c>
      <c r="AJ22" s="95">
        <v>0</v>
      </c>
      <c r="AK22" s="95">
        <v>0</v>
      </c>
      <c r="AL22" s="95">
        <v>0</v>
      </c>
      <c r="AM22" s="95">
        <v>0</v>
      </c>
      <c r="AN22" s="96">
        <f t="shared" si="4"/>
        <v>0</v>
      </c>
      <c r="AO22" s="97">
        <v>0</v>
      </c>
      <c r="AP22" s="95">
        <v>0</v>
      </c>
      <c r="AQ22" s="95">
        <v>0</v>
      </c>
      <c r="AR22" s="95">
        <v>0</v>
      </c>
      <c r="AS22" s="95">
        <v>0</v>
      </c>
      <c r="AT22" s="96">
        <f t="shared" si="5"/>
        <v>0</v>
      </c>
      <c r="AU22" s="97">
        <v>-1</v>
      </c>
      <c r="AV22" s="95">
        <v>5</v>
      </c>
      <c r="AW22" s="95">
        <v>5</v>
      </c>
      <c r="AX22" s="95">
        <v>1</v>
      </c>
      <c r="AY22" s="95">
        <v>5</v>
      </c>
      <c r="AZ22" s="96">
        <f t="shared" si="6"/>
        <v>-16</v>
      </c>
      <c r="BA22" s="97">
        <v>0</v>
      </c>
      <c r="BB22" s="95">
        <v>0</v>
      </c>
      <c r="BC22" s="95">
        <v>0</v>
      </c>
      <c r="BD22" s="95">
        <v>0</v>
      </c>
      <c r="BE22" s="95">
        <v>0</v>
      </c>
      <c r="BF22" s="96">
        <f t="shared" si="7"/>
        <v>0</v>
      </c>
      <c r="BG22" s="97">
        <v>0</v>
      </c>
      <c r="BH22" s="95">
        <v>0</v>
      </c>
      <c r="BI22" s="95">
        <v>0</v>
      </c>
      <c r="BJ22" s="95">
        <v>0</v>
      </c>
      <c r="BK22" s="95">
        <v>0</v>
      </c>
      <c r="BL22" s="98">
        <f t="shared" si="8"/>
        <v>0</v>
      </c>
      <c r="BM22" s="113">
        <f t="shared" si="10"/>
        <v>-24</v>
      </c>
    </row>
    <row r="23" spans="2:66" ht="27" thickBot="1" x14ac:dyDescent="0.3">
      <c r="B23" s="142"/>
      <c r="C23" s="108" t="s">
        <v>29</v>
      </c>
      <c r="D23" s="107" t="s">
        <v>107</v>
      </c>
      <c r="E23" s="94">
        <v>-1</v>
      </c>
      <c r="F23" s="95">
        <v>10</v>
      </c>
      <c r="G23" s="95">
        <v>10</v>
      </c>
      <c r="H23" s="95">
        <v>1</v>
      </c>
      <c r="I23" s="95">
        <v>10</v>
      </c>
      <c r="J23" s="96">
        <f t="shared" si="9"/>
        <v>-31</v>
      </c>
      <c r="K23" s="97">
        <v>-1</v>
      </c>
      <c r="L23" s="95">
        <v>10</v>
      </c>
      <c r="M23" s="95">
        <v>10</v>
      </c>
      <c r="N23" s="95">
        <v>1</v>
      </c>
      <c r="O23" s="95">
        <v>10</v>
      </c>
      <c r="P23" s="96">
        <f t="shared" si="0"/>
        <v>-31</v>
      </c>
      <c r="Q23" s="97">
        <v>0</v>
      </c>
      <c r="R23" s="95">
        <v>0</v>
      </c>
      <c r="S23" s="95">
        <v>0</v>
      </c>
      <c r="T23" s="95">
        <v>0</v>
      </c>
      <c r="U23" s="95">
        <v>0</v>
      </c>
      <c r="V23" s="96">
        <f t="shared" si="1"/>
        <v>0</v>
      </c>
      <c r="W23" s="97">
        <v>-1</v>
      </c>
      <c r="X23" s="95">
        <v>5</v>
      </c>
      <c r="Y23" s="95">
        <v>5</v>
      </c>
      <c r="Z23" s="95">
        <v>1</v>
      </c>
      <c r="AA23" s="95">
        <v>5</v>
      </c>
      <c r="AB23" s="96">
        <f t="shared" si="2"/>
        <v>-16</v>
      </c>
      <c r="AC23" s="97">
        <v>-1</v>
      </c>
      <c r="AD23" s="95">
        <v>1</v>
      </c>
      <c r="AE23" s="95">
        <v>1</v>
      </c>
      <c r="AF23" s="95">
        <v>1</v>
      </c>
      <c r="AG23" s="95">
        <v>1</v>
      </c>
      <c r="AH23" s="96">
        <f t="shared" si="3"/>
        <v>-4</v>
      </c>
      <c r="AI23" s="97">
        <v>0</v>
      </c>
      <c r="AJ23" s="95">
        <v>0</v>
      </c>
      <c r="AK23" s="95">
        <v>0</v>
      </c>
      <c r="AL23" s="95">
        <v>0</v>
      </c>
      <c r="AM23" s="95">
        <v>0</v>
      </c>
      <c r="AN23" s="96">
        <f t="shared" si="4"/>
        <v>0</v>
      </c>
      <c r="AO23" s="97">
        <v>0</v>
      </c>
      <c r="AP23" s="95">
        <v>0</v>
      </c>
      <c r="AQ23" s="95">
        <v>0</v>
      </c>
      <c r="AR23" s="95">
        <v>0</v>
      </c>
      <c r="AS23" s="95">
        <v>0</v>
      </c>
      <c r="AT23" s="96">
        <f t="shared" si="5"/>
        <v>0</v>
      </c>
      <c r="AU23" s="97">
        <v>0</v>
      </c>
      <c r="AV23" s="95">
        <v>0</v>
      </c>
      <c r="AW23" s="95">
        <v>0</v>
      </c>
      <c r="AX23" s="95">
        <v>0</v>
      </c>
      <c r="AY23" s="95">
        <v>0</v>
      </c>
      <c r="AZ23" s="96">
        <f t="shared" si="6"/>
        <v>0</v>
      </c>
      <c r="BA23" s="97">
        <v>-1</v>
      </c>
      <c r="BB23" s="95">
        <v>1</v>
      </c>
      <c r="BC23" s="95">
        <v>1</v>
      </c>
      <c r="BD23" s="95">
        <v>1</v>
      </c>
      <c r="BE23" s="95">
        <v>1</v>
      </c>
      <c r="BF23" s="96">
        <f t="shared" si="7"/>
        <v>-4</v>
      </c>
      <c r="BG23" s="97">
        <v>0</v>
      </c>
      <c r="BH23" s="95">
        <v>0</v>
      </c>
      <c r="BI23" s="95">
        <v>0</v>
      </c>
      <c r="BJ23" s="95">
        <v>0</v>
      </c>
      <c r="BK23" s="95">
        <v>0</v>
      </c>
      <c r="BL23" s="98">
        <f t="shared" si="8"/>
        <v>0</v>
      </c>
      <c r="BM23" s="113">
        <f t="shared" si="10"/>
        <v>-86</v>
      </c>
    </row>
    <row r="24" spans="2:66" ht="15.75" thickBot="1" x14ac:dyDescent="0.3">
      <c r="B24" s="161" t="s">
        <v>39</v>
      </c>
      <c r="C24" s="162"/>
      <c r="D24" s="163"/>
      <c r="E24" s="213"/>
      <c r="F24" s="214"/>
      <c r="G24" s="214"/>
      <c r="H24" s="214"/>
      <c r="I24" s="215"/>
      <c r="J24" s="109">
        <f>SUM(J6:J23)</f>
        <v>-123</v>
      </c>
      <c r="K24" s="132"/>
      <c r="L24" s="133"/>
      <c r="M24" s="133"/>
      <c r="N24" s="133"/>
      <c r="O24" s="134"/>
      <c r="P24" s="109">
        <f>SUM(P6:P23)</f>
        <v>-83</v>
      </c>
      <c r="Q24" s="132"/>
      <c r="R24" s="133"/>
      <c r="S24" s="133"/>
      <c r="T24" s="133"/>
      <c r="U24" s="134"/>
      <c r="V24" s="109">
        <f>SUM(V6:V23)</f>
        <v>-32</v>
      </c>
      <c r="W24" s="132"/>
      <c r="X24" s="133"/>
      <c r="Y24" s="133"/>
      <c r="Z24" s="133"/>
      <c r="AA24" s="134"/>
      <c r="AB24" s="109">
        <f>SUM(AB6:AB23)</f>
        <v>-119</v>
      </c>
      <c r="AC24" s="132"/>
      <c r="AD24" s="133"/>
      <c r="AE24" s="133"/>
      <c r="AF24" s="133"/>
      <c r="AG24" s="134"/>
      <c r="AH24" s="109">
        <f>SUM(AH6:AH23)</f>
        <v>-84</v>
      </c>
      <c r="AI24" s="132"/>
      <c r="AJ24" s="133"/>
      <c r="AK24" s="133"/>
      <c r="AL24" s="133"/>
      <c r="AM24" s="134"/>
      <c r="AN24" s="109">
        <f>SUM(AN6:AN23)</f>
        <v>-95</v>
      </c>
      <c r="AO24" s="132"/>
      <c r="AP24" s="133"/>
      <c r="AQ24" s="133"/>
      <c r="AR24" s="133"/>
      <c r="AS24" s="134"/>
      <c r="AT24" s="109">
        <f>SUM(AT6:AT23)</f>
        <v>-4</v>
      </c>
      <c r="AU24" s="132"/>
      <c r="AV24" s="133"/>
      <c r="AW24" s="133"/>
      <c r="AX24" s="133"/>
      <c r="AY24" s="134"/>
      <c r="AZ24" s="109">
        <f>SUM(AZ6:AZ23)</f>
        <v>-24</v>
      </c>
      <c r="BA24" s="132"/>
      <c r="BB24" s="133"/>
      <c r="BC24" s="133"/>
      <c r="BD24" s="133"/>
      <c r="BE24" s="134"/>
      <c r="BF24" s="109">
        <f>SUM(BF6:BF23)</f>
        <v>-36</v>
      </c>
      <c r="BG24" s="132"/>
      <c r="BH24" s="133"/>
      <c r="BI24" s="133"/>
      <c r="BJ24" s="133"/>
      <c r="BK24" s="134"/>
      <c r="BL24" s="110">
        <f>SUM(BL6:BL23)</f>
        <v>-8</v>
      </c>
      <c r="BM24" s="114"/>
    </row>
    <row r="25" spans="2:66" ht="15.75" thickBot="1" x14ac:dyDescent="0.3"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6"/>
    </row>
    <row r="26" spans="2:66" ht="15.75" thickBot="1" x14ac:dyDescent="0.3">
      <c r="B26" s="198" t="s">
        <v>90</v>
      </c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199"/>
      <c r="AJ26" s="199"/>
      <c r="AK26" s="199"/>
      <c r="AL26" s="199"/>
      <c r="AM26" s="199"/>
      <c r="AN26" s="199"/>
      <c r="AO26" s="199"/>
      <c r="AP26" s="199"/>
      <c r="AQ26" s="199"/>
      <c r="AR26" s="199"/>
      <c r="AS26" s="199"/>
      <c r="AT26" s="199"/>
      <c r="AU26" s="199"/>
      <c r="AV26" s="199"/>
      <c r="AW26" s="199"/>
      <c r="AX26" s="199"/>
      <c r="AY26" s="199"/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200"/>
    </row>
    <row r="27" spans="2:66" ht="15.75" customHeight="1" thickBot="1" x14ac:dyDescent="0.3">
      <c r="B27" s="201" t="s">
        <v>49</v>
      </c>
      <c r="C27" s="202"/>
      <c r="D27" s="202"/>
      <c r="E27" s="202"/>
      <c r="F27" s="202"/>
      <c r="G27" s="203"/>
      <c r="H27" s="204" t="s">
        <v>50</v>
      </c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6"/>
      <c r="U27" s="201" t="s">
        <v>51</v>
      </c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3"/>
      <c r="AH27" s="201" t="s">
        <v>52</v>
      </c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3"/>
      <c r="AU27" s="201" t="s">
        <v>53</v>
      </c>
      <c r="AV27" s="202"/>
      <c r="AW27" s="202"/>
      <c r="AX27" s="202"/>
      <c r="AY27" s="202"/>
      <c r="AZ27" s="202"/>
      <c r="BA27" s="202"/>
      <c r="BB27" s="202"/>
      <c r="BC27" s="202"/>
      <c r="BD27" s="202"/>
      <c r="BE27" s="203"/>
      <c r="BF27" s="201" t="s">
        <v>54</v>
      </c>
      <c r="BG27" s="202"/>
      <c r="BH27" s="202"/>
      <c r="BI27" s="202"/>
      <c r="BJ27" s="202"/>
      <c r="BK27" s="202"/>
      <c r="BL27" s="202"/>
      <c r="BM27" s="203"/>
      <c r="BN27" s="120"/>
    </row>
    <row r="28" spans="2:66" ht="54.75" customHeight="1" thickBot="1" x14ac:dyDescent="0.3">
      <c r="B28" s="195" t="s">
        <v>94</v>
      </c>
      <c r="C28" s="196"/>
      <c r="D28" s="196"/>
      <c r="E28" s="196"/>
      <c r="F28" s="196"/>
      <c r="G28" s="197"/>
      <c r="H28" s="195" t="s">
        <v>93</v>
      </c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7"/>
      <c r="U28" s="195" t="s">
        <v>97</v>
      </c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7"/>
      <c r="AH28" s="195" t="s">
        <v>98</v>
      </c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7"/>
      <c r="AU28" s="195" t="s">
        <v>92</v>
      </c>
      <c r="AV28" s="196"/>
      <c r="AW28" s="196"/>
      <c r="AX28" s="196"/>
      <c r="AY28" s="196"/>
      <c r="AZ28" s="196"/>
      <c r="BA28" s="196"/>
      <c r="BB28" s="196"/>
      <c r="BC28" s="196"/>
      <c r="BD28" s="196"/>
      <c r="BE28" s="197"/>
      <c r="BF28" s="195" t="s">
        <v>91</v>
      </c>
      <c r="BG28" s="196"/>
      <c r="BH28" s="196"/>
      <c r="BI28" s="196"/>
      <c r="BJ28" s="196"/>
      <c r="BK28" s="196"/>
      <c r="BL28" s="196"/>
      <c r="BM28" s="197"/>
      <c r="BN28" s="121"/>
    </row>
    <row r="29" spans="2:66" x14ac:dyDescent="0.25"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6"/>
    </row>
    <row r="30" spans="2:66" x14ac:dyDescent="0.25"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6"/>
    </row>
    <row r="31" spans="2:66" ht="99" customHeight="1" x14ac:dyDescent="0.25"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6"/>
    </row>
    <row r="32" spans="2:66" ht="15.75" thickBot="1" x14ac:dyDescent="0.3"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6"/>
    </row>
    <row r="33" spans="1:65" ht="15.75" thickBot="1" x14ac:dyDescent="0.3">
      <c r="B33" s="135" t="s">
        <v>89</v>
      </c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7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6"/>
    </row>
    <row r="34" spans="1:65" ht="15" customHeight="1" thickBot="1" x14ac:dyDescent="0.3">
      <c r="B34" s="135" t="s">
        <v>49</v>
      </c>
      <c r="C34" s="136"/>
      <c r="D34" s="137"/>
      <c r="E34" s="175" t="s">
        <v>50</v>
      </c>
      <c r="F34" s="176"/>
      <c r="G34" s="176"/>
      <c r="H34" s="176"/>
      <c r="I34" s="176"/>
      <c r="J34" s="176"/>
      <c r="K34" s="176"/>
      <c r="L34" s="176"/>
      <c r="M34" s="177"/>
      <c r="N34" s="135" t="s">
        <v>51</v>
      </c>
      <c r="O34" s="136"/>
      <c r="P34" s="136"/>
      <c r="Q34" s="136"/>
      <c r="R34" s="136"/>
      <c r="S34" s="136"/>
      <c r="T34" s="136"/>
      <c r="U34" s="136"/>
      <c r="V34" s="137"/>
      <c r="W34" s="135" t="s">
        <v>52</v>
      </c>
      <c r="X34" s="136"/>
      <c r="Y34" s="136"/>
      <c r="Z34" s="136"/>
      <c r="AA34" s="136"/>
      <c r="AB34" s="136"/>
      <c r="AC34" s="136"/>
      <c r="AD34" s="136"/>
      <c r="AE34" s="137"/>
      <c r="AF34" s="135" t="s">
        <v>53</v>
      </c>
      <c r="AG34" s="136"/>
      <c r="AH34" s="136"/>
      <c r="AI34" s="136"/>
      <c r="AJ34" s="136"/>
      <c r="AK34" s="136"/>
      <c r="AL34" s="136"/>
      <c r="AM34" s="136"/>
      <c r="AN34" s="137"/>
      <c r="AO34" s="135" t="s">
        <v>54</v>
      </c>
      <c r="AP34" s="136"/>
      <c r="AQ34" s="136"/>
      <c r="AR34" s="136"/>
      <c r="AS34" s="136"/>
      <c r="AT34" s="136"/>
      <c r="AU34" s="136"/>
      <c r="AV34" s="136"/>
      <c r="AW34" s="137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6"/>
    </row>
    <row r="35" spans="1:65" ht="30" customHeight="1" x14ac:dyDescent="0.25">
      <c r="B35" s="117" t="s">
        <v>55</v>
      </c>
      <c r="C35" s="118" t="s">
        <v>56</v>
      </c>
      <c r="D35" s="119" t="s">
        <v>57</v>
      </c>
      <c r="E35" s="172" t="s">
        <v>58</v>
      </c>
      <c r="F35" s="173"/>
      <c r="G35" s="173"/>
      <c r="H35" s="167" t="s">
        <v>59</v>
      </c>
      <c r="I35" s="168"/>
      <c r="J35" s="169"/>
      <c r="K35" s="167" t="s">
        <v>60</v>
      </c>
      <c r="L35" s="168"/>
      <c r="M35" s="174"/>
      <c r="N35" s="178" t="s">
        <v>61</v>
      </c>
      <c r="O35" s="168"/>
      <c r="P35" s="169"/>
      <c r="Q35" s="167" t="s">
        <v>62</v>
      </c>
      <c r="R35" s="168"/>
      <c r="S35" s="169"/>
      <c r="T35" s="167" t="s">
        <v>63</v>
      </c>
      <c r="U35" s="168"/>
      <c r="V35" s="174"/>
      <c r="W35" s="178" t="s">
        <v>64</v>
      </c>
      <c r="X35" s="168"/>
      <c r="Y35" s="169"/>
      <c r="Z35" s="167" t="s">
        <v>65</v>
      </c>
      <c r="AA35" s="168"/>
      <c r="AB35" s="169"/>
      <c r="AC35" s="167" t="s">
        <v>66</v>
      </c>
      <c r="AD35" s="168"/>
      <c r="AE35" s="174"/>
      <c r="AF35" s="178" t="s">
        <v>67</v>
      </c>
      <c r="AG35" s="168"/>
      <c r="AH35" s="169"/>
      <c r="AI35" s="167" t="s">
        <v>68</v>
      </c>
      <c r="AJ35" s="168"/>
      <c r="AK35" s="169"/>
      <c r="AL35" s="167" t="s">
        <v>63</v>
      </c>
      <c r="AM35" s="168"/>
      <c r="AN35" s="174"/>
      <c r="AO35" s="164" t="s">
        <v>69</v>
      </c>
      <c r="AP35" s="165"/>
      <c r="AQ35" s="166"/>
      <c r="AR35" s="167" t="s">
        <v>70</v>
      </c>
      <c r="AS35" s="168"/>
      <c r="AT35" s="169"/>
      <c r="AU35" s="170" t="s">
        <v>71</v>
      </c>
      <c r="AV35" s="165"/>
      <c r="AW35" s="171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6"/>
    </row>
    <row r="36" spans="1:65" ht="15.75" thickBot="1" x14ac:dyDescent="0.3">
      <c r="B36" s="90">
        <v>0</v>
      </c>
      <c r="C36" s="88">
        <v>-1</v>
      </c>
      <c r="D36" s="89">
        <v>1</v>
      </c>
      <c r="E36" s="184">
        <v>1</v>
      </c>
      <c r="F36" s="185"/>
      <c r="G36" s="185"/>
      <c r="H36" s="179">
        <v>5</v>
      </c>
      <c r="I36" s="180"/>
      <c r="J36" s="183"/>
      <c r="K36" s="179">
        <v>10</v>
      </c>
      <c r="L36" s="180"/>
      <c r="M36" s="181"/>
      <c r="N36" s="182">
        <v>1</v>
      </c>
      <c r="O36" s="180"/>
      <c r="P36" s="183"/>
      <c r="Q36" s="179">
        <v>5</v>
      </c>
      <c r="R36" s="180"/>
      <c r="S36" s="183"/>
      <c r="T36" s="179">
        <v>10</v>
      </c>
      <c r="U36" s="180"/>
      <c r="V36" s="181"/>
      <c r="W36" s="182">
        <v>1</v>
      </c>
      <c r="X36" s="180"/>
      <c r="Y36" s="183"/>
      <c r="Z36" s="179">
        <v>5</v>
      </c>
      <c r="AA36" s="180"/>
      <c r="AB36" s="183"/>
      <c r="AC36" s="179">
        <v>10</v>
      </c>
      <c r="AD36" s="180"/>
      <c r="AE36" s="181"/>
      <c r="AF36" s="182">
        <v>1</v>
      </c>
      <c r="AG36" s="180"/>
      <c r="AH36" s="183"/>
      <c r="AI36" s="179">
        <v>5</v>
      </c>
      <c r="AJ36" s="180"/>
      <c r="AK36" s="183"/>
      <c r="AL36" s="179">
        <v>10</v>
      </c>
      <c r="AM36" s="180"/>
      <c r="AN36" s="181"/>
      <c r="AO36" s="182">
        <v>1</v>
      </c>
      <c r="AP36" s="180"/>
      <c r="AQ36" s="183"/>
      <c r="AR36" s="179">
        <v>5</v>
      </c>
      <c r="AS36" s="180"/>
      <c r="AT36" s="183"/>
      <c r="AU36" s="179">
        <v>10</v>
      </c>
      <c r="AV36" s="180"/>
      <c r="AW36" s="181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6"/>
    </row>
    <row r="37" spans="1:65" ht="15.75" thickBot="1" x14ac:dyDescent="0.3">
      <c r="B37" s="135" t="s">
        <v>72</v>
      </c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7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6"/>
    </row>
    <row r="38" spans="1:65" x14ac:dyDescent="0.25"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6"/>
    </row>
    <row r="39" spans="1:65" x14ac:dyDescent="0.25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</row>
    <row r="40" spans="1:65" x14ac:dyDescent="0.25">
      <c r="A40" s="71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1"/>
    </row>
    <row r="41" spans="1:65" x14ac:dyDescent="0.25">
      <c r="A41" s="71"/>
      <c r="B41" s="73"/>
      <c r="C41" s="73"/>
      <c r="D41" s="73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2"/>
      <c r="P41" s="72"/>
      <c r="Q41" s="71"/>
      <c r="R41" s="71"/>
      <c r="S41" s="71"/>
      <c r="T41" s="71"/>
    </row>
    <row r="42" spans="1:65" x14ac:dyDescent="0.25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</row>
    <row r="43" spans="1:65" x14ac:dyDescent="0.25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</row>
    <row r="44" spans="1:65" x14ac:dyDescent="0.25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</row>
  </sheetData>
  <mergeCells count="89">
    <mergeCell ref="BE2:BL2"/>
    <mergeCell ref="E2:BD2"/>
    <mergeCell ref="BM3:BM5"/>
    <mergeCell ref="AU27:BE27"/>
    <mergeCell ref="AU28:BE28"/>
    <mergeCell ref="BF27:BM27"/>
    <mergeCell ref="AU24:AY24"/>
    <mergeCell ref="BA24:BE24"/>
    <mergeCell ref="BG24:BK24"/>
    <mergeCell ref="BF28:BM28"/>
    <mergeCell ref="E24:I24"/>
    <mergeCell ref="K24:O24"/>
    <mergeCell ref="Q24:U24"/>
    <mergeCell ref="W24:AA24"/>
    <mergeCell ref="B3:B5"/>
    <mergeCell ref="C3:C5"/>
    <mergeCell ref="D3:D5"/>
    <mergeCell ref="B2:D2"/>
    <mergeCell ref="AH28:AT28"/>
    <mergeCell ref="AI24:AM24"/>
    <mergeCell ref="AO24:AS24"/>
    <mergeCell ref="B26:BM26"/>
    <mergeCell ref="B28:G28"/>
    <mergeCell ref="B27:G27"/>
    <mergeCell ref="H27:T27"/>
    <mergeCell ref="H28:T28"/>
    <mergeCell ref="U27:AG27"/>
    <mergeCell ref="E3:AH3"/>
    <mergeCell ref="C21:C22"/>
    <mergeCell ref="C19:C20"/>
    <mergeCell ref="B37:AW37"/>
    <mergeCell ref="W36:Y36"/>
    <mergeCell ref="Z36:AB36"/>
    <mergeCell ref="AC36:AE36"/>
    <mergeCell ref="AF36:AH36"/>
    <mergeCell ref="AI36:AK36"/>
    <mergeCell ref="E36:G36"/>
    <mergeCell ref="H36:J36"/>
    <mergeCell ref="K36:M36"/>
    <mergeCell ref="N36:P36"/>
    <mergeCell ref="Q36:S36"/>
    <mergeCell ref="T36:V36"/>
    <mergeCell ref="AF35:AH35"/>
    <mergeCell ref="AI35:AK35"/>
    <mergeCell ref="AL35:AN35"/>
    <mergeCell ref="AO34:AW34"/>
    <mergeCell ref="AL36:AN36"/>
    <mergeCell ref="AO36:AQ36"/>
    <mergeCell ref="AR36:AT36"/>
    <mergeCell ref="AU36:AW36"/>
    <mergeCell ref="AO35:AQ35"/>
    <mergeCell ref="AR35:AT35"/>
    <mergeCell ref="AU35:AW35"/>
    <mergeCell ref="B34:D34"/>
    <mergeCell ref="B33:AW33"/>
    <mergeCell ref="E35:G35"/>
    <mergeCell ref="H35:J35"/>
    <mergeCell ref="K35:M35"/>
    <mergeCell ref="E34:M34"/>
    <mergeCell ref="N35:P35"/>
    <mergeCell ref="Q35:S35"/>
    <mergeCell ref="N34:V34"/>
    <mergeCell ref="T35:V35"/>
    <mergeCell ref="W35:Y35"/>
    <mergeCell ref="Z35:AB35"/>
    <mergeCell ref="AC35:AE35"/>
    <mergeCell ref="B8:B13"/>
    <mergeCell ref="B14:B18"/>
    <mergeCell ref="B24:D24"/>
    <mergeCell ref="C8:C11"/>
    <mergeCell ref="AF34:AN34"/>
    <mergeCell ref="U28:AG28"/>
    <mergeCell ref="AH27:AT27"/>
    <mergeCell ref="AC24:AG24"/>
    <mergeCell ref="W34:AE34"/>
    <mergeCell ref="AI3:BL3"/>
    <mergeCell ref="B19:B23"/>
    <mergeCell ref="AC4:AH4"/>
    <mergeCell ref="E4:J4"/>
    <mergeCell ref="K4:P4"/>
    <mergeCell ref="AI4:AN4"/>
    <mergeCell ref="AO4:AT4"/>
    <mergeCell ref="AU4:AZ4"/>
    <mergeCell ref="Q4:V4"/>
    <mergeCell ref="BG4:BL4"/>
    <mergeCell ref="BA4:BF4"/>
    <mergeCell ref="W4:AB4"/>
    <mergeCell ref="C14:C18"/>
    <mergeCell ref="B6:B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0"/>
  <sheetViews>
    <sheetView workbookViewId="0">
      <selection activeCell="D12" sqref="D12"/>
    </sheetView>
  </sheetViews>
  <sheetFormatPr baseColWidth="10" defaultRowHeight="15" x14ac:dyDescent="0.25"/>
  <cols>
    <col min="2" max="2" width="13.7109375" bestFit="1" customWidth="1"/>
    <col min="3" max="3" width="18.140625" style="4" customWidth="1"/>
    <col min="4" max="4" width="33" style="3" customWidth="1"/>
    <col min="6" max="6" width="9.140625" style="2" customWidth="1"/>
  </cols>
  <sheetData>
    <row r="1" spans="2:11" ht="15.75" thickBot="1" x14ac:dyDescent="0.3"/>
    <row r="2" spans="2:11" ht="15.75" thickBot="1" x14ac:dyDescent="0.3">
      <c r="B2" s="35" t="str">
        <f>'Matriz Identificación Impactos'!B3</f>
        <v>COMPONENTE</v>
      </c>
      <c r="C2" s="36" t="str">
        <f>'Matriz Identificación Impactos'!C3</f>
        <v>ELEMENTOS</v>
      </c>
      <c r="D2" s="37" t="str">
        <f>'Matriz Identificación Impactos'!D3</f>
        <v>IMPACTOS DE EVALUACION</v>
      </c>
      <c r="E2" s="38" t="s">
        <v>39</v>
      </c>
      <c r="F2" s="1" t="s">
        <v>43</v>
      </c>
      <c r="G2" s="39" t="s">
        <v>44</v>
      </c>
    </row>
    <row r="3" spans="2:11" ht="30.75" thickBot="1" x14ac:dyDescent="0.3">
      <c r="B3" s="126" t="str">
        <f>'Matriz Identificación Impactos'!B6</f>
        <v>AGUA</v>
      </c>
      <c r="C3" s="34" t="str">
        <f>'Matriz Identificación Impactos'!C6</f>
        <v>Vertimientos</v>
      </c>
      <c r="D3" s="25" t="str">
        <f>'Matriz Identificación Impactos'!D6</f>
        <v xml:space="preserve">Deterioro de la calidad de agua superficial </v>
      </c>
      <c r="E3" s="12">
        <f>'Matriz Identificación Impactos'!BM6</f>
        <v>-44</v>
      </c>
      <c r="F3" s="26" t="str">
        <f>IF(E3&lt;0,"-","+")</f>
        <v>-</v>
      </c>
      <c r="G3" s="42">
        <f>IF(E3&lt;0,E3*-1,E3)</f>
        <v>44</v>
      </c>
      <c r="I3" s="9"/>
      <c r="J3" s="9"/>
    </row>
    <row r="4" spans="2:11" ht="15.75" thickBot="1" x14ac:dyDescent="0.3">
      <c r="B4" s="123"/>
      <c r="C4" s="29" t="str">
        <f>'Matriz Identificación Impactos'!C7</f>
        <v xml:space="preserve">Consumo de Agua </v>
      </c>
      <c r="D4" s="30" t="str">
        <f>'Matriz Identificación Impactos'!D7</f>
        <v>Disminución del Recurso hídrico</v>
      </c>
      <c r="E4" s="31">
        <f>'Matriz Identificación Impactos'!BM7</f>
        <v>-82</v>
      </c>
      <c r="F4" s="32" t="str">
        <f t="shared" ref="F4:F20" si="0">IF(E4&lt;0,"-","+")</f>
        <v>-</v>
      </c>
      <c r="G4" s="33">
        <f t="shared" ref="G4:G20" si="1">IF(E4&lt;0,E4*-1,E4)</f>
        <v>82</v>
      </c>
      <c r="I4" s="11" t="s">
        <v>45</v>
      </c>
      <c r="J4" s="19">
        <f>MIN(G3:G20)</f>
        <v>4</v>
      </c>
    </row>
    <row r="5" spans="2:11" x14ac:dyDescent="0.25">
      <c r="B5" s="224" t="str">
        <f>'Matriz Identificación Impactos'!B8</f>
        <v>ATMÓSFERA</v>
      </c>
      <c r="C5" s="219" t="str">
        <f>'Matriz Identificación Impactos'!C8</f>
        <v>Calidad del Aire</v>
      </c>
      <c r="D5" s="25" t="str">
        <f>'Matriz Identificación Impactos'!D8</f>
        <v>Contaminación del aire por Material Particulado</v>
      </c>
      <c r="E5" s="12">
        <f>'Matriz Identificación Impactos'!BM8</f>
        <v>-12</v>
      </c>
      <c r="F5" s="26" t="str">
        <f t="shared" si="0"/>
        <v>-</v>
      </c>
      <c r="G5" s="27">
        <f t="shared" si="1"/>
        <v>12</v>
      </c>
      <c r="I5" s="6" t="s">
        <v>46</v>
      </c>
      <c r="J5" s="7">
        <f>MAX(G3:G20)</f>
        <v>107</v>
      </c>
    </row>
    <row r="6" spans="2:11" ht="15.75" thickBot="1" x14ac:dyDescent="0.3">
      <c r="B6" s="225"/>
      <c r="C6" s="220"/>
      <c r="D6" s="22" t="str">
        <f>'Matriz Identificación Impactos'!D9</f>
        <v>Aumento  temperatura del ambiente</v>
      </c>
      <c r="E6" s="10">
        <f>'Matriz Identificación Impactos'!BM9</f>
        <v>-64</v>
      </c>
      <c r="F6" s="5" t="str">
        <f t="shared" si="0"/>
        <v>-</v>
      </c>
      <c r="G6" s="28">
        <f t="shared" si="1"/>
        <v>64</v>
      </c>
      <c r="I6" s="8" t="s">
        <v>47</v>
      </c>
      <c r="J6" s="20">
        <f>(J5-J4)/3</f>
        <v>34.333333333333336</v>
      </c>
    </row>
    <row r="7" spans="2:11" ht="15.75" thickBot="1" x14ac:dyDescent="0.3">
      <c r="B7" s="225"/>
      <c r="C7" s="220"/>
      <c r="D7" s="22" t="str">
        <f>'Matriz Identificación Impactos'!D10</f>
        <v xml:space="preserve"> Contaminación del aire por gases efecto invernadero </v>
      </c>
      <c r="E7" s="10">
        <f>'Matriz Identificación Impactos'!BM10</f>
        <v>-4</v>
      </c>
      <c r="F7" s="5" t="str">
        <f t="shared" si="0"/>
        <v>-</v>
      </c>
      <c r="G7" s="28">
        <f t="shared" si="1"/>
        <v>4</v>
      </c>
    </row>
    <row r="8" spans="2:11" ht="15.75" thickBot="1" x14ac:dyDescent="0.3">
      <c r="B8" s="225"/>
      <c r="C8" s="220"/>
      <c r="D8" s="22" t="str">
        <f>'Matriz Identificación Impactos'!D11</f>
        <v>Contaminación del aire por olores</v>
      </c>
      <c r="E8" s="10">
        <f>'Matriz Identificación Impactos'!BM11</f>
        <v>-40</v>
      </c>
      <c r="F8" s="5" t="str">
        <f t="shared" si="0"/>
        <v>-</v>
      </c>
      <c r="G8" s="28">
        <f t="shared" si="1"/>
        <v>40</v>
      </c>
      <c r="I8" s="221" t="s">
        <v>86</v>
      </c>
      <c r="J8" s="222"/>
      <c r="K8" s="223"/>
    </row>
    <row r="9" spans="2:11" x14ac:dyDescent="0.25">
      <c r="B9" s="225"/>
      <c r="C9" s="24" t="str">
        <f>'Matriz Identificación Impactos'!C12</f>
        <v>Ruido</v>
      </c>
      <c r="D9" s="22" t="str">
        <f>'Matriz Identificación Impactos'!D12</f>
        <v>Contaminación auditiva</v>
      </c>
      <c r="E9" s="10">
        <f>'Matriz Identificación Impactos'!BM12</f>
        <v>-62</v>
      </c>
      <c r="F9" s="5" t="str">
        <f t="shared" si="0"/>
        <v>-</v>
      </c>
      <c r="G9" s="28">
        <f t="shared" si="1"/>
        <v>62</v>
      </c>
      <c r="I9" s="21" t="s">
        <v>40</v>
      </c>
      <c r="J9" s="16">
        <f>J4</f>
        <v>4</v>
      </c>
      <c r="K9" s="13">
        <f>J9+J6</f>
        <v>38.333333333333336</v>
      </c>
    </row>
    <row r="10" spans="2:11" ht="15.75" thickBot="1" x14ac:dyDescent="0.3">
      <c r="B10" s="226"/>
      <c r="C10" s="29"/>
      <c r="D10" s="30" t="str">
        <f>'Matriz Identificación Impactos'!D13</f>
        <v xml:space="preserve">Contaminación Visual </v>
      </c>
      <c r="E10" s="31">
        <f>'Matriz Identificación Impactos'!BM13</f>
        <v>-4</v>
      </c>
      <c r="F10" s="32" t="str">
        <f t="shared" si="0"/>
        <v>-</v>
      </c>
      <c r="G10" s="33">
        <f t="shared" si="1"/>
        <v>4</v>
      </c>
      <c r="I10" s="43" t="s">
        <v>42</v>
      </c>
      <c r="J10" s="17">
        <f>K9</f>
        <v>38.333333333333336</v>
      </c>
      <c r="K10" s="14">
        <f>J10+J6</f>
        <v>72.666666666666671</v>
      </c>
    </row>
    <row r="11" spans="2:11" ht="15.75" thickBot="1" x14ac:dyDescent="0.3">
      <c r="B11" s="224" t="str">
        <f>'Matriz Identificación Impactos'!B14</f>
        <v>SUELO</v>
      </c>
      <c r="C11" s="219" t="str">
        <f>'Matriz Identificación Impactos'!C14</f>
        <v>Uso Adecuado del Suelo</v>
      </c>
      <c r="D11" s="25" t="str">
        <f>'Matriz Identificación Impactos'!D14</f>
        <v xml:space="preserve">Acumulación de Residuos </v>
      </c>
      <c r="E11" s="12">
        <f>'Matriz Identificación Impactos'!BM14</f>
        <v>-107</v>
      </c>
      <c r="F11" s="26" t="str">
        <f t="shared" si="0"/>
        <v>-</v>
      </c>
      <c r="G11" s="27">
        <f t="shared" si="1"/>
        <v>107</v>
      </c>
      <c r="I11" s="44" t="s">
        <v>41</v>
      </c>
      <c r="J11" s="18">
        <f>K10</f>
        <v>72.666666666666671</v>
      </c>
      <c r="K11" s="15">
        <f>J6+J11</f>
        <v>107</v>
      </c>
    </row>
    <row r="12" spans="2:11" ht="30" x14ac:dyDescent="0.25">
      <c r="B12" s="225"/>
      <c r="C12" s="220"/>
      <c r="D12" s="22" t="str">
        <f>'Matriz Identificación Impactos'!D15</f>
        <v>Generación de residuos no peligrosos - Aprovechables</v>
      </c>
      <c r="E12" s="10">
        <f>'Matriz Identificación Impactos'!BM15</f>
        <v>-31</v>
      </c>
      <c r="F12" s="5" t="str">
        <f t="shared" si="0"/>
        <v>-</v>
      </c>
      <c r="G12" s="28">
        <f t="shared" si="1"/>
        <v>31</v>
      </c>
    </row>
    <row r="13" spans="2:11" ht="30" x14ac:dyDescent="0.25">
      <c r="B13" s="225"/>
      <c r="C13" s="220"/>
      <c r="D13" s="22" t="str">
        <f>'Matriz Identificación Impactos'!D16</f>
        <v>Generación de residuos no peligrosos - No Aprovechables</v>
      </c>
      <c r="E13" s="10">
        <f>'Matriz Identificación Impactos'!BM16</f>
        <v>-52</v>
      </c>
      <c r="F13" s="5" t="str">
        <f t="shared" si="0"/>
        <v>-</v>
      </c>
      <c r="G13" s="28">
        <f t="shared" si="1"/>
        <v>52</v>
      </c>
    </row>
    <row r="14" spans="2:11" ht="45" x14ac:dyDescent="0.25">
      <c r="B14" s="225"/>
      <c r="C14" s="220"/>
      <c r="D14" s="22" t="str">
        <f>'Matriz Identificación Impactos'!D17</f>
        <v>Generación de residuos no peligrosos - Orgánicos Biodegradables</v>
      </c>
      <c r="E14" s="10">
        <f>'Matriz Identificación Impactos'!BM17</f>
        <v>-8</v>
      </c>
      <c r="F14" s="5" t="str">
        <f t="shared" si="0"/>
        <v>-</v>
      </c>
      <c r="G14" s="28">
        <f t="shared" si="1"/>
        <v>8</v>
      </c>
    </row>
    <row r="15" spans="2:11" ht="15.75" thickBot="1" x14ac:dyDescent="0.3">
      <c r="B15" s="226"/>
      <c r="C15" s="227"/>
      <c r="D15" s="30" t="str">
        <f>'Matriz Identificación Impactos'!D18</f>
        <v>Generación de residuos Peligrosos</v>
      </c>
      <c r="E15" s="31">
        <f>'Matriz Identificación Impactos'!BM18</f>
        <v>-8</v>
      </c>
      <c r="F15" s="32" t="str">
        <f t="shared" si="0"/>
        <v>-</v>
      </c>
      <c r="G15" s="33">
        <f t="shared" si="1"/>
        <v>8</v>
      </c>
    </row>
    <row r="16" spans="2:11" x14ac:dyDescent="0.25">
      <c r="B16" s="216" t="str">
        <f>'Matriz Identificación Impactos'!B19</f>
        <v>NIVEL DE VIDA</v>
      </c>
      <c r="C16" s="219" t="str">
        <f>'Matriz Identificación Impactos'!C19</f>
        <v xml:space="preserve">Ocupación e Ingresos </v>
      </c>
      <c r="D16" s="25" t="str">
        <f>'Matriz Identificación Impactos'!D19</f>
        <v>Generación de empleos directos</v>
      </c>
      <c r="E16" s="12">
        <f>'Matriz Identificación Impactos'!BM19</f>
        <v>12</v>
      </c>
      <c r="F16" s="26" t="str">
        <f t="shared" si="0"/>
        <v>+</v>
      </c>
      <c r="G16" s="27">
        <f t="shared" si="1"/>
        <v>12</v>
      </c>
    </row>
    <row r="17" spans="2:7" x14ac:dyDescent="0.25">
      <c r="B17" s="217"/>
      <c r="C17" s="220"/>
      <c r="D17" s="22" t="str">
        <f>'Matriz Identificación Impactos'!D20</f>
        <v>Generación de empleos indirectos</v>
      </c>
      <c r="E17" s="10">
        <f>'Matriz Identificación Impactos'!BM20</f>
        <v>12</v>
      </c>
      <c r="F17" s="5" t="str">
        <f t="shared" si="0"/>
        <v>+</v>
      </c>
      <c r="G17" s="28">
        <f t="shared" si="1"/>
        <v>12</v>
      </c>
    </row>
    <row r="18" spans="2:7" ht="30" x14ac:dyDescent="0.25">
      <c r="B18" s="217"/>
      <c r="C18" s="220" t="str">
        <f>'Matriz Identificación Impactos'!C21</f>
        <v>Calidad de vida</v>
      </c>
      <c r="D18" s="22" t="str">
        <f>'Matriz Identificación Impactos'!D21</f>
        <v xml:space="preserve">Alteración en la calidad de vida de los habitantes aledaños </v>
      </c>
      <c r="E18" s="10">
        <f>'Matriz Identificación Impactos'!BM21</f>
        <v>-4</v>
      </c>
      <c r="F18" s="5" t="str">
        <f t="shared" si="0"/>
        <v>-</v>
      </c>
      <c r="G18" s="28">
        <f t="shared" si="1"/>
        <v>4</v>
      </c>
    </row>
    <row r="19" spans="2:7" x14ac:dyDescent="0.25">
      <c r="B19" s="217"/>
      <c r="C19" s="220"/>
      <c r="D19" s="22" t="str">
        <f>'Matriz Identificación Impactos'!D22</f>
        <v xml:space="preserve">Generación de Vectores </v>
      </c>
      <c r="E19" s="10">
        <f>'Matriz Identificación Impactos'!BM22</f>
        <v>-24</v>
      </c>
      <c r="F19" s="5" t="str">
        <f t="shared" si="0"/>
        <v>-</v>
      </c>
      <c r="G19" s="28">
        <f t="shared" si="1"/>
        <v>24</v>
      </c>
    </row>
    <row r="20" spans="2:7" ht="30.75" thickBot="1" x14ac:dyDescent="0.3">
      <c r="B20" s="218"/>
      <c r="C20" s="70" t="str">
        <f>'Matriz Identificación Impactos'!C23</f>
        <v xml:space="preserve">Infraestructura Física y Servicios </v>
      </c>
      <c r="D20" s="30" t="str">
        <f>'Matriz Identificación Impactos'!D23</f>
        <v>Disminución del recurso  Energético</v>
      </c>
      <c r="E20" s="31">
        <f>'Matriz Identificación Impactos'!BM23</f>
        <v>-86</v>
      </c>
      <c r="F20" s="32" t="str">
        <f t="shared" si="0"/>
        <v>-</v>
      </c>
      <c r="G20" s="33">
        <f t="shared" si="1"/>
        <v>86</v>
      </c>
    </row>
  </sheetData>
  <mergeCells count="9">
    <mergeCell ref="B3:B4"/>
    <mergeCell ref="C5:C8"/>
    <mergeCell ref="B11:B15"/>
    <mergeCell ref="C11:C15"/>
    <mergeCell ref="B16:B20"/>
    <mergeCell ref="C16:C17"/>
    <mergeCell ref="C18:C19"/>
    <mergeCell ref="I8:K8"/>
    <mergeCell ref="B5:B10"/>
  </mergeCells>
  <conditionalFormatting sqref="I9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:K9">
    <cfRule type="cellIs" dxfId="30" priority="14" operator="greaterThan">
      <formula>18.66666667</formula>
    </cfRule>
  </conditionalFormatting>
  <conditionalFormatting sqref="I10:K10">
    <cfRule type="cellIs" dxfId="29" priority="12" operator="greaterThan">
      <formula>54</formula>
    </cfRule>
    <cfRule type="cellIs" dxfId="28" priority="13" operator="between">
      <formula>45</formula>
      <formula>63</formula>
    </cfRule>
  </conditionalFormatting>
  <conditionalFormatting sqref="I11:K11">
    <cfRule type="cellIs" dxfId="27" priority="6" operator="between">
      <formula>81</formula>
      <formula>98</formula>
    </cfRule>
  </conditionalFormatting>
  <conditionalFormatting sqref="J11:K11">
    <cfRule type="cellIs" dxfId="26" priority="5" operator="between">
      <formula>$J$11</formula>
      <formula>"98$K$10"</formula>
    </cfRule>
  </conditionalFormatting>
  <conditionalFormatting sqref="J10:K10">
    <cfRule type="cellIs" dxfId="25" priority="4" operator="between">
      <formula>$J$10</formula>
      <formula>"63$K$9"</formula>
    </cfRule>
  </conditionalFormatting>
  <conditionalFormatting sqref="J9:K9">
    <cfRule type="cellIs" dxfId="24" priority="3" operator="between">
      <formula>$J$9</formula>
      <formula>"28$K$8"</formula>
    </cfRule>
  </conditionalFormatting>
  <conditionalFormatting sqref="G3:G20">
    <cfRule type="cellIs" dxfId="23" priority="16" operator="between">
      <formula>$J$11</formula>
      <formula>"81$K$10"</formula>
    </cfRule>
    <cfRule type="cellIs" dxfId="22" priority="17" operator="between">
      <formula>$J$10</formula>
      <formula>"81$K$9"</formula>
    </cfRule>
    <cfRule type="cellIs" dxfId="21" priority="18" operator="between">
      <formula>$J$9</formula>
      <formula>"81$K$8"</formula>
    </cfRule>
    <cfRule type="cellIs" dxfId="20" priority="19" operator="greaterThan">
      <formula>"54$J$9"</formula>
    </cfRule>
    <cfRule type="cellIs" dxfId="19" priority="20" operator="greaterThan">
      <formula>$J$11</formula>
    </cfRule>
  </conditionalFormatting>
  <conditionalFormatting sqref="G3">
    <cfRule type="cellIs" dxfId="18" priority="2" operator="equal">
      <formula>44</formula>
    </cfRule>
  </conditionalFormatting>
  <conditionalFormatting sqref="I11">
    <cfRule type="cellIs" dxfId="17" priority="1" operator="between">
      <formula>$J$11</formula>
      <formula>"98$K$10"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3"/>
  <sheetViews>
    <sheetView workbookViewId="0">
      <selection activeCell="F5" sqref="F5"/>
    </sheetView>
  </sheetViews>
  <sheetFormatPr baseColWidth="10" defaultRowHeight="15" x14ac:dyDescent="0.25"/>
  <cols>
    <col min="2" max="2" width="16.5703125" customWidth="1"/>
    <col min="3" max="3" width="28.42578125" style="3" customWidth="1"/>
  </cols>
  <sheetData>
    <row r="2" spans="2:10" ht="15.75" thickBot="1" x14ac:dyDescent="0.3"/>
    <row r="3" spans="2:10" ht="15.75" thickBot="1" x14ac:dyDescent="0.3">
      <c r="B3" s="229" t="s">
        <v>80</v>
      </c>
      <c r="C3" s="230"/>
      <c r="D3" s="41" t="s">
        <v>39</v>
      </c>
      <c r="E3" s="41" t="s">
        <v>43</v>
      </c>
      <c r="F3" s="41" t="s">
        <v>81</v>
      </c>
    </row>
    <row r="4" spans="2:10" x14ac:dyDescent="0.25">
      <c r="B4" s="216" t="s">
        <v>75</v>
      </c>
      <c r="C4" s="47" t="s">
        <v>8</v>
      </c>
      <c r="D4" s="48">
        <f>'Matriz Identificación Impactos'!J24</f>
        <v>-123</v>
      </c>
      <c r="E4" s="48" t="str">
        <f>IF(D4&lt;0,"-","+")</f>
        <v>-</v>
      </c>
      <c r="F4" s="48">
        <f>IF(D4&lt;0,D4*-1,D4)</f>
        <v>123</v>
      </c>
    </row>
    <row r="5" spans="2:10" ht="30.75" thickBot="1" x14ac:dyDescent="0.3">
      <c r="B5" s="217"/>
      <c r="C5" s="49" t="s">
        <v>73</v>
      </c>
      <c r="D5" s="50">
        <f>'Matriz Identificación Impactos'!P24</f>
        <v>-83</v>
      </c>
      <c r="E5" s="50" t="str">
        <f t="shared" ref="E5:E13" si="0">IF(D5&lt;0,"-","+")</f>
        <v>-</v>
      </c>
      <c r="F5" s="50">
        <f t="shared" ref="F5:F13" si="1">IF(D5&lt;0,D5*-1,D5)</f>
        <v>83</v>
      </c>
    </row>
    <row r="6" spans="2:10" x14ac:dyDescent="0.25">
      <c r="B6" s="217"/>
      <c r="C6" s="49" t="s">
        <v>9</v>
      </c>
      <c r="D6" s="50">
        <f>'Matriz Identificación Impactos'!V24</f>
        <v>-32</v>
      </c>
      <c r="E6" s="50" t="str">
        <f t="shared" si="0"/>
        <v>-</v>
      </c>
      <c r="F6" s="50">
        <f t="shared" si="1"/>
        <v>32</v>
      </c>
      <c r="H6" s="67" t="s">
        <v>45</v>
      </c>
      <c r="I6" s="55">
        <f>MIN(F4:F13)</f>
        <v>4</v>
      </c>
      <c r="J6" s="56"/>
    </row>
    <row r="7" spans="2:10" x14ac:dyDescent="0.25">
      <c r="B7" s="217"/>
      <c r="C7" s="49" t="s">
        <v>74</v>
      </c>
      <c r="D7" s="50">
        <f>'Matriz Identificación Impactos'!AB24</f>
        <v>-119</v>
      </c>
      <c r="E7" s="50" t="str">
        <f t="shared" si="0"/>
        <v>-</v>
      </c>
      <c r="F7" s="50">
        <f t="shared" si="1"/>
        <v>119</v>
      </c>
      <c r="H7" s="68" t="s">
        <v>46</v>
      </c>
      <c r="I7" s="57">
        <f>MAX(F4:F13)</f>
        <v>123</v>
      </c>
      <c r="J7" s="56"/>
    </row>
    <row r="8" spans="2:10" ht="15.75" thickBot="1" x14ac:dyDescent="0.3">
      <c r="B8" s="218"/>
      <c r="C8" s="51" t="s">
        <v>11</v>
      </c>
      <c r="D8" s="52">
        <f>'Matriz Identificación Impactos'!AH24</f>
        <v>-84</v>
      </c>
      <c r="E8" s="52" t="str">
        <f t="shared" si="0"/>
        <v>-</v>
      </c>
      <c r="F8" s="52">
        <f t="shared" si="1"/>
        <v>84</v>
      </c>
      <c r="H8" s="69" t="s">
        <v>47</v>
      </c>
      <c r="I8" s="58">
        <f>(I7-I6)/3</f>
        <v>39.666666666666664</v>
      </c>
      <c r="J8" s="56"/>
    </row>
    <row r="9" spans="2:10" ht="15.75" thickBot="1" x14ac:dyDescent="0.3">
      <c r="B9" s="228" t="s">
        <v>76</v>
      </c>
      <c r="C9" s="53" t="s">
        <v>12</v>
      </c>
      <c r="D9" s="54">
        <f>'Matriz Identificación Impactos'!AN24</f>
        <v>-95</v>
      </c>
      <c r="E9" s="54" t="str">
        <f t="shared" si="0"/>
        <v>-</v>
      </c>
      <c r="F9" s="54">
        <f t="shared" si="1"/>
        <v>95</v>
      </c>
      <c r="H9" s="56"/>
      <c r="I9" s="56"/>
      <c r="J9" s="56"/>
    </row>
    <row r="10" spans="2:10" ht="15.75" thickBot="1" x14ac:dyDescent="0.3">
      <c r="B10" s="217"/>
      <c r="C10" s="49" t="s">
        <v>77</v>
      </c>
      <c r="D10" s="50">
        <f>'Matriz Identificación Impactos'!AT24</f>
        <v>-4</v>
      </c>
      <c r="E10" s="50" t="str">
        <f t="shared" si="0"/>
        <v>-</v>
      </c>
      <c r="F10" s="50">
        <f t="shared" si="1"/>
        <v>4</v>
      </c>
      <c r="H10" s="231" t="s">
        <v>85</v>
      </c>
      <c r="I10" s="232"/>
      <c r="J10" s="233"/>
    </row>
    <row r="11" spans="2:10" ht="15.75" customHeight="1" thickBot="1" x14ac:dyDescent="0.3">
      <c r="B11" s="217"/>
      <c r="C11" s="49" t="s">
        <v>78</v>
      </c>
      <c r="D11" s="50">
        <f>'Matriz Identificación Impactos'!AZ24</f>
        <v>-24</v>
      </c>
      <c r="E11" s="50" t="str">
        <f t="shared" si="0"/>
        <v>-</v>
      </c>
      <c r="F11" s="50">
        <f t="shared" si="1"/>
        <v>24</v>
      </c>
      <c r="H11" s="65" t="s">
        <v>40</v>
      </c>
      <c r="I11" s="59">
        <f>I6</f>
        <v>4</v>
      </c>
      <c r="J11" s="60">
        <f>I11+I8</f>
        <v>43.666666666666664</v>
      </c>
    </row>
    <row r="12" spans="2:10" ht="30.75" thickBot="1" x14ac:dyDescent="0.3">
      <c r="B12" s="217"/>
      <c r="C12" s="49" t="s">
        <v>79</v>
      </c>
      <c r="D12" s="50">
        <f>'Matriz Identificación Impactos'!BF24</f>
        <v>-36</v>
      </c>
      <c r="E12" s="50" t="str">
        <f t="shared" si="0"/>
        <v>-</v>
      </c>
      <c r="F12" s="50">
        <f t="shared" si="1"/>
        <v>36</v>
      </c>
      <c r="H12" s="65" t="s">
        <v>42</v>
      </c>
      <c r="I12" s="61">
        <f>J11</f>
        <v>43.666666666666664</v>
      </c>
      <c r="J12" s="62">
        <f>I12+I8</f>
        <v>83.333333333333329</v>
      </c>
    </row>
    <row r="13" spans="2:10" ht="15.75" thickBot="1" x14ac:dyDescent="0.3">
      <c r="B13" s="218"/>
      <c r="C13" s="51" t="s">
        <v>82</v>
      </c>
      <c r="D13" s="52">
        <f>'Matriz Identificación Impactos'!BL24</f>
        <v>-8</v>
      </c>
      <c r="E13" s="52" t="str">
        <f t="shared" si="0"/>
        <v>-</v>
      </c>
      <c r="F13" s="52">
        <f t="shared" si="1"/>
        <v>8</v>
      </c>
      <c r="H13" s="66" t="s">
        <v>41</v>
      </c>
      <c r="I13" s="63">
        <f>J12</f>
        <v>83.333333333333329</v>
      </c>
      <c r="J13" s="64">
        <f>I13+I8</f>
        <v>123</v>
      </c>
    </row>
  </sheetData>
  <mergeCells count="4">
    <mergeCell ref="B4:B8"/>
    <mergeCell ref="B9:B13"/>
    <mergeCell ref="B3:C3"/>
    <mergeCell ref="H10:J10"/>
  </mergeCells>
  <conditionalFormatting sqref="I11">
    <cfRule type="cellIs" dxfId="16" priority="27" operator="between">
      <formula>8</formula>
      <formula>"8$J$12"</formula>
    </cfRule>
  </conditionalFormatting>
  <conditionalFormatting sqref="I11:J11">
    <cfRule type="cellIs" dxfId="15" priority="23" operator="lessThan">
      <formula>27.16666667</formula>
    </cfRule>
  </conditionalFormatting>
  <conditionalFormatting sqref="J11">
    <cfRule type="cellIs" dxfId="14" priority="22" operator="between">
      <formula>8</formula>
      <formula>"8$J$12"</formula>
    </cfRule>
  </conditionalFormatting>
  <conditionalFormatting sqref="I12 F4:F13">
    <cfRule type="cellIs" dxfId="13" priority="19" operator="between">
      <formula>$I$13</formula>
      <formula>"94$J$14"</formula>
    </cfRule>
    <cfRule type="cellIs" dxfId="12" priority="20" operator="between">
      <formula>$I$12</formula>
      <formula>"94$J$13"</formula>
    </cfRule>
    <cfRule type="cellIs" dxfId="11" priority="21" operator="between">
      <formula>$I$11</formula>
      <formula>"94$J$12"</formula>
    </cfRule>
  </conditionalFormatting>
  <conditionalFormatting sqref="J12">
    <cfRule type="colorScale" priority="1">
      <colorScale>
        <cfvo type="min"/>
        <cfvo type="max"/>
        <color rgb="FFFF7128"/>
        <color rgb="FFFFEF9C"/>
      </colorScale>
    </cfRule>
    <cfRule type="cellIs" dxfId="10" priority="2" operator="between">
      <formula>85</formula>
      <formula>85</formula>
    </cfRule>
    <cfRule type="cellIs" dxfId="9" priority="3" operator="between">
      <formula>85</formula>
      <formula>85</formula>
    </cfRule>
    <cfRule type="cellIs" dxfId="8" priority="10" operator="between">
      <formula>$I$13</formula>
      <formula>"94$J$14"</formula>
    </cfRule>
    <cfRule type="cellIs" dxfId="7" priority="11" operator="between">
      <formula>$I$12</formula>
      <formula>"94$J$13"</formula>
    </cfRule>
    <cfRule type="cellIs" dxfId="6" priority="12" operator="between">
      <formula>$I$11</formula>
      <formula>"94$J$12"</formula>
    </cfRule>
  </conditionalFormatting>
  <conditionalFormatting sqref="I13">
    <cfRule type="cellIs" dxfId="5" priority="7" operator="between">
      <formula>$I$13</formula>
      <formula>"94$J$14"</formula>
    </cfRule>
    <cfRule type="cellIs" dxfId="4" priority="8" operator="between">
      <formula>$I$12</formula>
      <formula>"94$J$13"</formula>
    </cfRule>
    <cfRule type="cellIs" dxfId="3" priority="9" operator="between">
      <formula>$I$11</formula>
      <formula>"94$J$12"</formula>
    </cfRule>
  </conditionalFormatting>
  <conditionalFormatting sqref="J13">
    <cfRule type="cellIs" dxfId="2" priority="4" operator="between">
      <formula>$I$13</formula>
      <formula>"94$J$14"</formula>
    </cfRule>
    <cfRule type="cellIs" dxfId="1" priority="5" operator="between">
      <formula>$I$12</formula>
      <formula>"94$J$13"</formula>
    </cfRule>
    <cfRule type="cellIs" dxfId="0" priority="6" operator="between">
      <formula>$I$11</formula>
      <formula>"94$J$12"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Criterios de evaluación</vt:lpstr>
      <vt:lpstr>Matriz Identificación Impactos</vt:lpstr>
      <vt:lpstr>Semaforización por impactos</vt:lpstr>
      <vt:lpstr>Semaforización por Actividades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Salazar</dc:creator>
  <cp:lastModifiedBy>Marcela Salazar</cp:lastModifiedBy>
  <dcterms:created xsi:type="dcterms:W3CDTF">2015-02-17T15:27:36Z</dcterms:created>
  <dcterms:modified xsi:type="dcterms:W3CDTF">2015-11-03T18:17:05Z</dcterms:modified>
</cp:coreProperties>
</file>