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60" windowWidth="19200" windowHeight="7485"/>
  </bookViews>
  <sheets>
    <sheet name="Criterio puntaje" sheetId="1" r:id="rId1"/>
    <sheet name="Criterio Evaluación " sheetId="8" r:id="rId2"/>
    <sheet name="MATRIZ" sheetId="3" r:id="rId3"/>
    <sheet name="CONESSA-administrativo " sheetId="4" state="hidden" r:id="rId4"/>
    <sheet name="General" sheetId="10" r:id="rId5"/>
    <sheet name="Imp-significativos " sheetId="11" r:id="rId6"/>
  </sheets>
  <definedNames>
    <definedName name="_xlnm._FilterDatabase" localSheetId="2" hidden="1">MATRIZ!$B$3:$P$148</definedName>
    <definedName name="_xlnm.Print_Area" localSheetId="1">'Criterio Evaluación '!$B$1:$F$11</definedName>
    <definedName name="_xlnm.Print_Area" localSheetId="0">'Criterio puntaje'!$A$1:$I$41</definedName>
    <definedName name="_xlnm.Print_Area" localSheetId="4">General!$A$1:$F$21</definedName>
    <definedName name="_xlnm.Print_Area" localSheetId="5">'Imp-significativos '!$A$1:$G$68</definedName>
    <definedName name="_xlnm.Print_Area" localSheetId="2">MATRIZ!$A$1:$Q$150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2" i="11" l="1"/>
  <c r="D52" i="11"/>
  <c r="C52" i="11"/>
  <c r="F44" i="11" l="1"/>
  <c r="F28" i="11" l="1"/>
  <c r="F15" i="11"/>
  <c r="N124" i="3" l="1"/>
  <c r="O124" i="3" s="1"/>
  <c r="P124" i="3" s="1"/>
  <c r="M124" i="3"/>
  <c r="N119" i="3"/>
  <c r="O119" i="3" s="1"/>
  <c r="P119" i="3" s="1"/>
  <c r="M119" i="3"/>
  <c r="N66" i="3"/>
  <c r="O66" i="3" s="1"/>
  <c r="P66" i="3" s="1"/>
  <c r="M66" i="3"/>
  <c r="N40" i="3"/>
  <c r="O40" i="3" s="1"/>
  <c r="P40" i="3" s="1"/>
  <c r="M40" i="3"/>
  <c r="N37" i="3"/>
  <c r="O37" i="3" s="1"/>
  <c r="P37" i="3" s="1"/>
  <c r="M37" i="3"/>
  <c r="N31" i="3"/>
  <c r="O31" i="3" s="1"/>
  <c r="P31" i="3" s="1"/>
  <c r="M31" i="3"/>
  <c r="N65" i="3"/>
  <c r="O65" i="3" s="1"/>
  <c r="P65" i="3" s="1"/>
  <c r="M65" i="3"/>
  <c r="N64" i="3"/>
  <c r="O64" i="3" s="1"/>
  <c r="P64" i="3" s="1"/>
  <c r="M64" i="3"/>
  <c r="N63" i="3"/>
  <c r="O63" i="3" s="1"/>
  <c r="P63" i="3" s="1"/>
  <c r="M63" i="3"/>
  <c r="N62" i="3"/>
  <c r="O62" i="3" s="1"/>
  <c r="P62" i="3" s="1"/>
  <c r="M62" i="3"/>
  <c r="N36" i="3"/>
  <c r="O36" i="3" s="1"/>
  <c r="P36" i="3" s="1"/>
  <c r="M36" i="3"/>
  <c r="N35" i="3"/>
  <c r="O35" i="3" s="1"/>
  <c r="P35" i="3" s="1"/>
  <c r="M35" i="3"/>
  <c r="N34" i="3"/>
  <c r="O34" i="3" s="1"/>
  <c r="P34" i="3" s="1"/>
  <c r="M34" i="3"/>
  <c r="N33" i="3"/>
  <c r="O33" i="3" s="1"/>
  <c r="P33" i="3" s="1"/>
  <c r="M33" i="3"/>
  <c r="N32" i="3"/>
  <c r="O32" i="3" s="1"/>
  <c r="P32" i="3" s="1"/>
  <c r="M32" i="3"/>
  <c r="M141" i="3"/>
  <c r="N141" i="3"/>
  <c r="O141" i="3" s="1"/>
  <c r="P141" i="3" s="1"/>
  <c r="M142" i="3"/>
  <c r="N142" i="3"/>
  <c r="O142" i="3" s="1"/>
  <c r="P142" i="3" s="1"/>
  <c r="M140" i="3"/>
  <c r="N140" i="3"/>
  <c r="O140" i="3" s="1"/>
  <c r="P140" i="3" s="1"/>
  <c r="M139" i="3"/>
  <c r="N139" i="3"/>
  <c r="O139" i="3" s="1"/>
  <c r="P139" i="3" s="1"/>
  <c r="N5" i="3"/>
  <c r="O5" i="3" s="1"/>
  <c r="N134" i="3"/>
  <c r="M137" i="3"/>
  <c r="N137" i="3"/>
  <c r="O137" i="3" s="1"/>
  <c r="P137" i="3" s="1"/>
  <c r="N138" i="3" l="1"/>
  <c r="O138" i="3" s="1"/>
  <c r="P138" i="3" s="1"/>
  <c r="M115" i="3" l="1"/>
  <c r="N115" i="3"/>
  <c r="M26" i="3" l="1"/>
  <c r="N26" i="3"/>
  <c r="O26" i="3" s="1"/>
  <c r="P26" i="3" s="1"/>
  <c r="M23" i="3" l="1"/>
  <c r="N23" i="3"/>
  <c r="N14" i="3"/>
  <c r="O14" i="3" s="1"/>
  <c r="P14" i="3" s="1"/>
  <c r="M14" i="3"/>
  <c r="N6" i="3"/>
  <c r="O6" i="3" s="1"/>
  <c r="M6" i="3"/>
  <c r="M9" i="3"/>
  <c r="N9" i="3"/>
  <c r="O9" i="3" s="1"/>
  <c r="P9" i="3" s="1"/>
  <c r="M10" i="3"/>
  <c r="N10" i="3"/>
  <c r="O10" i="3" s="1"/>
  <c r="P10" i="3" s="1"/>
  <c r="M11" i="3"/>
  <c r="N11" i="3"/>
  <c r="O11" i="3" s="1"/>
  <c r="P11" i="3" s="1"/>
  <c r="M12" i="3"/>
  <c r="N12" i="3"/>
  <c r="O12" i="3" s="1"/>
  <c r="P12" i="3" s="1"/>
  <c r="M13" i="3"/>
  <c r="N13" i="3"/>
  <c r="O13" i="3" s="1"/>
  <c r="P13" i="3" s="1"/>
  <c r="M15" i="3"/>
  <c r="N15" i="3"/>
  <c r="O15" i="3" s="1"/>
  <c r="P15" i="3" s="1"/>
  <c r="M16" i="3"/>
  <c r="N16" i="3"/>
  <c r="O16" i="3" s="1"/>
  <c r="P16" i="3" s="1"/>
  <c r="M17" i="3"/>
  <c r="N17" i="3"/>
  <c r="O17" i="3" s="1"/>
  <c r="P17" i="3" s="1"/>
  <c r="M18" i="3"/>
  <c r="N18" i="3"/>
  <c r="O18" i="3" s="1"/>
  <c r="P18" i="3" s="1"/>
  <c r="M19" i="3"/>
  <c r="N19" i="3"/>
  <c r="O19" i="3" s="1"/>
  <c r="P19" i="3" s="1"/>
  <c r="M20" i="3"/>
  <c r="N20" i="3"/>
  <c r="O20" i="3" s="1"/>
  <c r="P20" i="3" s="1"/>
  <c r="M21" i="3"/>
  <c r="N21" i="3"/>
  <c r="O21" i="3" s="1"/>
  <c r="P21" i="3" s="1"/>
  <c r="M22" i="3"/>
  <c r="N22" i="3"/>
  <c r="O22" i="3" s="1"/>
  <c r="P22" i="3" s="1"/>
  <c r="M24" i="3"/>
  <c r="N24" i="3"/>
  <c r="O24" i="3" s="1"/>
  <c r="P24" i="3" s="1"/>
  <c r="M25" i="3"/>
  <c r="N25" i="3"/>
  <c r="O25" i="3" s="1"/>
  <c r="P25" i="3" s="1"/>
  <c r="M38" i="3"/>
  <c r="N38" i="3"/>
  <c r="O38" i="3" s="1"/>
  <c r="P38" i="3" s="1"/>
  <c r="M39" i="3"/>
  <c r="N39" i="3"/>
  <c r="O39" i="3" s="1"/>
  <c r="P39" i="3" s="1"/>
  <c r="M41" i="3"/>
  <c r="N41" i="3"/>
  <c r="O41" i="3" s="1"/>
  <c r="P41" i="3" s="1"/>
  <c r="M42" i="3"/>
  <c r="N42" i="3"/>
  <c r="O42" i="3" s="1"/>
  <c r="P42" i="3" s="1"/>
  <c r="M43" i="3"/>
  <c r="N43" i="3"/>
  <c r="O43" i="3" s="1"/>
  <c r="P43" i="3" s="1"/>
  <c r="M44" i="3"/>
  <c r="N44" i="3"/>
  <c r="O44" i="3" s="1"/>
  <c r="P44" i="3" s="1"/>
  <c r="M45" i="3"/>
  <c r="N45" i="3"/>
  <c r="O45" i="3" s="1"/>
  <c r="P45" i="3" s="1"/>
  <c r="M46" i="3"/>
  <c r="N46" i="3"/>
  <c r="O46" i="3" s="1"/>
  <c r="P46" i="3" s="1"/>
  <c r="M47" i="3"/>
  <c r="N47" i="3"/>
  <c r="O47" i="3" s="1"/>
  <c r="P47" i="3" s="1"/>
  <c r="M48" i="3"/>
  <c r="N48" i="3"/>
  <c r="O48" i="3" s="1"/>
  <c r="P48" i="3" s="1"/>
  <c r="M49" i="3"/>
  <c r="N49" i="3"/>
  <c r="O49" i="3" s="1"/>
  <c r="P49" i="3" s="1"/>
  <c r="M50" i="3"/>
  <c r="N50" i="3"/>
  <c r="O50" i="3" s="1"/>
  <c r="P50" i="3" s="1"/>
  <c r="M51" i="3"/>
  <c r="N51" i="3"/>
  <c r="O51" i="3" s="1"/>
  <c r="P51" i="3" s="1"/>
  <c r="M52" i="3"/>
  <c r="N52" i="3"/>
  <c r="O52" i="3" s="1"/>
  <c r="P52" i="3" s="1"/>
  <c r="M53" i="3"/>
  <c r="N53" i="3"/>
  <c r="O53" i="3" s="1"/>
  <c r="P53" i="3" s="1"/>
  <c r="M54" i="3"/>
  <c r="N54" i="3"/>
  <c r="O54" i="3" s="1"/>
  <c r="P54" i="3" s="1"/>
  <c r="M55" i="3"/>
  <c r="N55" i="3"/>
  <c r="O55" i="3" s="1"/>
  <c r="P55" i="3" s="1"/>
  <c r="M56" i="3"/>
  <c r="N56" i="3"/>
  <c r="O56" i="3" s="1"/>
  <c r="P56" i="3" s="1"/>
  <c r="M57" i="3"/>
  <c r="N57" i="3"/>
  <c r="O57" i="3" s="1"/>
  <c r="P57" i="3" s="1"/>
  <c r="M58" i="3"/>
  <c r="N58" i="3"/>
  <c r="O58" i="3" s="1"/>
  <c r="P58" i="3" s="1"/>
  <c r="M59" i="3"/>
  <c r="N59" i="3"/>
  <c r="O59" i="3" s="1"/>
  <c r="P59" i="3" s="1"/>
  <c r="M60" i="3"/>
  <c r="N60" i="3"/>
  <c r="O60" i="3" s="1"/>
  <c r="P60" i="3" s="1"/>
  <c r="M61" i="3"/>
  <c r="N61" i="3"/>
  <c r="O61" i="3" s="1"/>
  <c r="P61" i="3" s="1"/>
  <c r="M67" i="3"/>
  <c r="N67" i="3"/>
  <c r="O67" i="3" s="1"/>
  <c r="P67" i="3" s="1"/>
  <c r="M68" i="3"/>
  <c r="N68" i="3"/>
  <c r="O68" i="3" s="1"/>
  <c r="P68" i="3" s="1"/>
  <c r="M69" i="3"/>
  <c r="N69" i="3"/>
  <c r="O69" i="3" s="1"/>
  <c r="P69" i="3" s="1"/>
  <c r="M70" i="3"/>
  <c r="N70" i="3"/>
  <c r="O70" i="3" s="1"/>
  <c r="P70" i="3" s="1"/>
  <c r="M71" i="3"/>
  <c r="N71" i="3"/>
  <c r="O71" i="3" s="1"/>
  <c r="P71" i="3" s="1"/>
  <c r="M72" i="3"/>
  <c r="N72" i="3"/>
  <c r="O72" i="3" s="1"/>
  <c r="P72" i="3" s="1"/>
  <c r="M73" i="3"/>
  <c r="N73" i="3"/>
  <c r="O73" i="3" s="1"/>
  <c r="P73" i="3" s="1"/>
  <c r="M74" i="3"/>
  <c r="N74" i="3"/>
  <c r="O74" i="3" s="1"/>
  <c r="P74" i="3" s="1"/>
  <c r="M75" i="3"/>
  <c r="N75" i="3"/>
  <c r="O75" i="3" s="1"/>
  <c r="P75" i="3" s="1"/>
  <c r="M76" i="3"/>
  <c r="N76" i="3"/>
  <c r="O76" i="3" s="1"/>
  <c r="P76" i="3" s="1"/>
  <c r="M77" i="3"/>
  <c r="N77" i="3"/>
  <c r="O77" i="3" s="1"/>
  <c r="P77" i="3" s="1"/>
  <c r="M78" i="3"/>
  <c r="N78" i="3"/>
  <c r="O78" i="3" s="1"/>
  <c r="P78" i="3" s="1"/>
  <c r="M79" i="3"/>
  <c r="N79" i="3"/>
  <c r="O79" i="3" s="1"/>
  <c r="P79" i="3" s="1"/>
  <c r="M80" i="3"/>
  <c r="N80" i="3"/>
  <c r="O80" i="3" s="1"/>
  <c r="P80" i="3" s="1"/>
  <c r="M81" i="3"/>
  <c r="N81" i="3"/>
  <c r="O81" i="3" s="1"/>
  <c r="P81" i="3" s="1"/>
  <c r="M82" i="3"/>
  <c r="N82" i="3"/>
  <c r="O82" i="3" s="1"/>
  <c r="P82" i="3" s="1"/>
  <c r="M83" i="3"/>
  <c r="N83" i="3"/>
  <c r="O83" i="3" s="1"/>
  <c r="P83" i="3" s="1"/>
  <c r="M84" i="3"/>
  <c r="N84" i="3"/>
  <c r="O84" i="3" s="1"/>
  <c r="P84" i="3" s="1"/>
  <c r="M85" i="3"/>
  <c r="N85" i="3"/>
  <c r="O85" i="3" s="1"/>
  <c r="P85" i="3" s="1"/>
  <c r="M86" i="3"/>
  <c r="N86" i="3"/>
  <c r="O86" i="3" s="1"/>
  <c r="P86" i="3" s="1"/>
  <c r="M87" i="3"/>
  <c r="N87" i="3"/>
  <c r="O87" i="3" s="1"/>
  <c r="P87" i="3" s="1"/>
  <c r="M88" i="3"/>
  <c r="N88" i="3"/>
  <c r="O88" i="3" s="1"/>
  <c r="P88" i="3" s="1"/>
  <c r="M89" i="3"/>
  <c r="N89" i="3"/>
  <c r="O89" i="3" s="1"/>
  <c r="P89" i="3" s="1"/>
  <c r="M90" i="3"/>
  <c r="N90" i="3"/>
  <c r="O90" i="3" s="1"/>
  <c r="P90" i="3" s="1"/>
  <c r="M91" i="3"/>
  <c r="N91" i="3"/>
  <c r="O91" i="3" s="1"/>
  <c r="P91" i="3" s="1"/>
  <c r="M92" i="3"/>
  <c r="N92" i="3"/>
  <c r="O92" i="3" s="1"/>
  <c r="P92" i="3" s="1"/>
  <c r="M93" i="3"/>
  <c r="N93" i="3"/>
  <c r="O93" i="3" s="1"/>
  <c r="P93" i="3" s="1"/>
  <c r="M94" i="3"/>
  <c r="N94" i="3"/>
  <c r="O94" i="3" s="1"/>
  <c r="P94" i="3" s="1"/>
  <c r="M27" i="3"/>
  <c r="N27" i="3"/>
  <c r="O27" i="3" s="1"/>
  <c r="P27" i="3" s="1"/>
  <c r="M28" i="3"/>
  <c r="N28" i="3"/>
  <c r="O28" i="3" s="1"/>
  <c r="P28" i="3" s="1"/>
  <c r="M29" i="3"/>
  <c r="N29" i="3"/>
  <c r="O29" i="3" s="1"/>
  <c r="P29" i="3" s="1"/>
  <c r="M30" i="3"/>
  <c r="N30" i="3"/>
  <c r="O30" i="3" s="1"/>
  <c r="P30" i="3" s="1"/>
  <c r="M95" i="3"/>
  <c r="N95" i="3"/>
  <c r="O95" i="3" s="1"/>
  <c r="P95" i="3" s="1"/>
  <c r="M96" i="3"/>
  <c r="N96" i="3"/>
  <c r="O96" i="3" s="1"/>
  <c r="P96" i="3" s="1"/>
  <c r="M97" i="3"/>
  <c r="N97" i="3"/>
  <c r="O97" i="3" s="1"/>
  <c r="P97" i="3" s="1"/>
  <c r="M98" i="3"/>
  <c r="N98" i="3"/>
  <c r="O98" i="3" s="1"/>
  <c r="P98" i="3" s="1"/>
  <c r="M99" i="3"/>
  <c r="N99" i="3"/>
  <c r="O99" i="3" s="1"/>
  <c r="P99" i="3" s="1"/>
  <c r="M100" i="3"/>
  <c r="N100" i="3"/>
  <c r="O100" i="3" s="1"/>
  <c r="P100" i="3" s="1"/>
  <c r="M101" i="3"/>
  <c r="N101" i="3"/>
  <c r="O101" i="3" s="1"/>
  <c r="P101" i="3" s="1"/>
  <c r="M102" i="3"/>
  <c r="N102" i="3"/>
  <c r="O102" i="3" s="1"/>
  <c r="P102" i="3" s="1"/>
  <c r="M103" i="3"/>
  <c r="N103" i="3"/>
  <c r="O103" i="3" s="1"/>
  <c r="P103" i="3" s="1"/>
  <c r="M104" i="3"/>
  <c r="N104" i="3"/>
  <c r="O104" i="3" s="1"/>
  <c r="P104" i="3" s="1"/>
  <c r="M105" i="3"/>
  <c r="N105" i="3"/>
  <c r="O105" i="3" s="1"/>
  <c r="P105" i="3" s="1"/>
  <c r="M106" i="3"/>
  <c r="N106" i="3"/>
  <c r="O106" i="3" s="1"/>
  <c r="P106" i="3" s="1"/>
  <c r="M107" i="3"/>
  <c r="N107" i="3"/>
  <c r="O107" i="3" s="1"/>
  <c r="P107" i="3" s="1"/>
  <c r="M108" i="3"/>
  <c r="N108" i="3"/>
  <c r="O108" i="3" s="1"/>
  <c r="P108" i="3" s="1"/>
  <c r="M109" i="3"/>
  <c r="N109" i="3"/>
  <c r="O109" i="3" s="1"/>
  <c r="P109" i="3" s="1"/>
  <c r="M110" i="3"/>
  <c r="N110" i="3"/>
  <c r="O110" i="3" s="1"/>
  <c r="P110" i="3" s="1"/>
  <c r="M111" i="3"/>
  <c r="N111" i="3"/>
  <c r="O111" i="3" s="1"/>
  <c r="P111" i="3" s="1"/>
  <c r="M112" i="3"/>
  <c r="N112" i="3"/>
  <c r="O112" i="3" s="1"/>
  <c r="P112" i="3" s="1"/>
  <c r="M113" i="3"/>
  <c r="N113" i="3"/>
  <c r="O113" i="3" s="1"/>
  <c r="P113" i="3" s="1"/>
  <c r="M114" i="3"/>
  <c r="N114" i="3"/>
  <c r="O114" i="3" s="1"/>
  <c r="P114" i="3" s="1"/>
  <c r="M116" i="3"/>
  <c r="N116" i="3"/>
  <c r="O116" i="3" s="1"/>
  <c r="P116" i="3" s="1"/>
  <c r="M117" i="3"/>
  <c r="N117" i="3"/>
  <c r="O117" i="3" s="1"/>
  <c r="P117" i="3" s="1"/>
  <c r="M118" i="3"/>
  <c r="N118" i="3"/>
  <c r="O118" i="3" s="1"/>
  <c r="P118" i="3" s="1"/>
  <c r="M120" i="3"/>
  <c r="N120" i="3"/>
  <c r="M121" i="3"/>
  <c r="N121" i="3"/>
  <c r="O121" i="3" s="1"/>
  <c r="P121" i="3" s="1"/>
  <c r="M122" i="3"/>
  <c r="N122" i="3"/>
  <c r="O122" i="3" s="1"/>
  <c r="P122" i="3" s="1"/>
  <c r="M123" i="3"/>
  <c r="N123" i="3"/>
  <c r="O123" i="3" s="1"/>
  <c r="P123" i="3" s="1"/>
  <c r="M125" i="3"/>
  <c r="N125" i="3"/>
  <c r="O125" i="3" s="1"/>
  <c r="M126" i="3"/>
  <c r="N126" i="3"/>
  <c r="O126" i="3" s="1"/>
  <c r="P126" i="3" s="1"/>
  <c r="M127" i="3"/>
  <c r="N127" i="3"/>
  <c r="O127" i="3" s="1"/>
  <c r="P127" i="3" s="1"/>
  <c r="M128" i="3"/>
  <c r="N128" i="3"/>
  <c r="O128" i="3" s="1"/>
  <c r="P128" i="3" s="1"/>
  <c r="M129" i="3"/>
  <c r="N129" i="3"/>
  <c r="O129" i="3" s="1"/>
  <c r="P129" i="3" s="1"/>
  <c r="M130" i="3"/>
  <c r="N130" i="3"/>
  <c r="O130" i="3" s="1"/>
  <c r="P130" i="3" s="1"/>
  <c r="M131" i="3"/>
  <c r="N131" i="3"/>
  <c r="O131" i="3" s="1"/>
  <c r="P131" i="3" s="1"/>
  <c r="M132" i="3"/>
  <c r="N132" i="3"/>
  <c r="O132" i="3" s="1"/>
  <c r="P132" i="3" s="1"/>
  <c r="M133" i="3"/>
  <c r="N133" i="3"/>
  <c r="O133" i="3" s="1"/>
  <c r="P133" i="3" s="1"/>
  <c r="M134" i="3"/>
  <c r="O134" i="3"/>
  <c r="P134" i="3" s="1"/>
  <c r="M135" i="3"/>
  <c r="N135" i="3"/>
  <c r="O135" i="3" s="1"/>
  <c r="P135" i="3" s="1"/>
  <c r="M136" i="3"/>
  <c r="N136" i="3"/>
  <c r="O136" i="3" s="1"/>
  <c r="P136" i="3" s="1"/>
  <c r="M138" i="3"/>
  <c r="P6" i="3" l="1"/>
  <c r="O120" i="3"/>
  <c r="P120" i="3" s="1"/>
  <c r="O23" i="3"/>
  <c r="P23" i="3" s="1"/>
  <c r="P125" i="3"/>
  <c r="N7" i="3"/>
  <c r="O7" i="3" s="1"/>
  <c r="P7" i="3" s="1"/>
  <c r="M7" i="3"/>
  <c r="N8" i="3" l="1"/>
  <c r="O8" i="3" s="1"/>
  <c r="G146" i="3" s="1"/>
  <c r="M8" i="3"/>
  <c r="M5" i="3"/>
  <c r="P8" i="3" l="1"/>
  <c r="G145" i="3"/>
  <c r="G147" i="3"/>
  <c r="P5" i="3"/>
  <c r="G148" i="3" l="1"/>
</calcChain>
</file>

<file path=xl/sharedStrings.xml><?xml version="1.0" encoding="utf-8"?>
<sst xmlns="http://schemas.openxmlformats.org/spreadsheetml/2006/main" count="728" uniqueCount="280">
  <si>
    <t>PROCESO</t>
  </si>
  <si>
    <t>contaminacion de suelos.</t>
  </si>
  <si>
    <t>Contaminacion de los suelos</t>
  </si>
  <si>
    <t>Herramientas de mercadeo para un buen funcionamiento integral de la organización. Produccion+Administrativa</t>
  </si>
  <si>
    <t>Materia Prima</t>
  </si>
  <si>
    <t>Residuos No peligrosos</t>
  </si>
  <si>
    <t>Generacion de Residuos No peligrosos</t>
  </si>
  <si>
    <t>Contaminacion de suelos.</t>
  </si>
  <si>
    <t>Agua Potable</t>
  </si>
  <si>
    <t>Residuos Peligrosos</t>
  </si>
  <si>
    <t>Generacion de Residuos peligrosos</t>
  </si>
  <si>
    <t>Energia Luminica</t>
  </si>
  <si>
    <t>Vertimiento de Aguas Residuales</t>
  </si>
  <si>
    <t>Generacion de Aguas Residuales</t>
  </si>
  <si>
    <t>Ruido</t>
  </si>
  <si>
    <t>Ruido Ocupacional</t>
  </si>
  <si>
    <t>Generacion de Ruido</t>
  </si>
  <si>
    <t>Contaminacion Auditiva</t>
  </si>
  <si>
    <t>Emision de Gases</t>
  </si>
  <si>
    <t>Contaminacion del Aire</t>
  </si>
  <si>
    <t>ÁREA</t>
  </si>
  <si>
    <t>ENTRADA</t>
  </si>
  <si>
    <t>SALIDA</t>
  </si>
  <si>
    <t xml:space="preserve">ASPECTO AMBIENTAL </t>
  </si>
  <si>
    <t xml:space="preserve">IMPACTO AMBIENTAL </t>
  </si>
  <si>
    <t>Alteración de la calidad del aire por material particulado y concentración de gases</t>
  </si>
  <si>
    <t xml:space="preserve">IMPORTANCIA AMBIENTAL </t>
  </si>
  <si>
    <t>Normatividad</t>
  </si>
  <si>
    <t xml:space="preserve">AGUA </t>
  </si>
  <si>
    <t xml:space="preserve">RUIDO </t>
  </si>
  <si>
    <t xml:space="preserve">AIRE </t>
  </si>
  <si>
    <t xml:space="preserve">FRACCIONAMIENTO </t>
  </si>
  <si>
    <t xml:space="preserve">LABORATORIO </t>
  </si>
  <si>
    <t>SUELO</t>
  </si>
  <si>
    <t xml:space="preserve">DISTRIBUCIÓN </t>
  </si>
  <si>
    <t xml:space="preserve">SUELOS </t>
  </si>
  <si>
    <t xml:space="preserve">ADMINISTRATIVA </t>
  </si>
  <si>
    <t xml:space="preserve">COMPONENTE </t>
  </si>
  <si>
    <t xml:space="preserve">Contaminación agua </t>
  </si>
  <si>
    <t xml:space="preserve">MATRIZ DE IMPACTOS AMBIENTALES (ADMINISTRACIÓN) </t>
  </si>
  <si>
    <t>RANGO</t>
  </si>
  <si>
    <t xml:space="preserve">VALOR </t>
  </si>
  <si>
    <t xml:space="preserve">No existen o existen y se cumplen satisfactoriamente o con un amplio margen </t>
  </si>
  <si>
    <t xml:space="preserve">Existen y se cumplen en el límite o parcialmente </t>
  </si>
  <si>
    <t xml:space="preserve">Existen y no se cumplen </t>
  </si>
  <si>
    <t xml:space="preserve">EXPLICACIÓN </t>
  </si>
  <si>
    <t>No existen críticas o reclamaciones</t>
  </si>
  <si>
    <t>Existen críticas o manifestaciones informales o no justificadas</t>
  </si>
  <si>
    <t xml:space="preserve">Existen fuertes criticas o manifestaciones formales o justificadas </t>
  </si>
  <si>
    <t xml:space="preserve">No se han presentado reclamaciones o quejas o hay sólo sospechas de críticas </t>
  </si>
  <si>
    <t xml:space="preserve">Se han presentado quejas informales, o sea directamente en la empresa o sus funcionarios. No llegan ante autoridades (ambientales, territoriales, policiales, judiciales etc) </t>
  </si>
  <si>
    <t xml:space="preserve">Se han presentado fuertes criticas a la empresa y reclamaciones justificadas o formales de la comunidad, a través de quejas, tutelas, demandas ante autoridades de control (ambientales, territoriales, de policia) </t>
  </si>
  <si>
    <t xml:space="preserve">RANGO </t>
  </si>
  <si>
    <t>PROBABILIDAD</t>
  </si>
  <si>
    <t>Poco probable</t>
  </si>
  <si>
    <t>Probable</t>
  </si>
  <si>
    <t>Muy Probable</t>
  </si>
  <si>
    <t>Esporadico</t>
  </si>
  <si>
    <t>Intermitente</t>
  </si>
  <si>
    <t>Permanente</t>
  </si>
  <si>
    <t>Puntual</t>
  </si>
  <si>
    <t>Local</t>
  </si>
  <si>
    <t>Regional</t>
  </si>
  <si>
    <t>Baja</t>
  </si>
  <si>
    <t>Media</t>
  </si>
  <si>
    <t xml:space="preserve">Alta </t>
  </si>
  <si>
    <t>FRECUENCIA</t>
  </si>
  <si>
    <t xml:space="preserve">SEVERIDAD </t>
  </si>
  <si>
    <t xml:space="preserve">EVALUACIÓN LEGAL </t>
  </si>
  <si>
    <t xml:space="preserve">EVALUACIÓN SOCIAL </t>
  </si>
  <si>
    <t>Probabilidad</t>
  </si>
  <si>
    <t xml:space="preserve">Frecuencia </t>
  </si>
  <si>
    <t xml:space="preserve">Área de influencia </t>
  </si>
  <si>
    <t xml:space="preserve">Severidad </t>
  </si>
  <si>
    <t xml:space="preserve">Evaluación Ambiental </t>
  </si>
  <si>
    <t xml:space="preserve">TOTAL </t>
  </si>
  <si>
    <t xml:space="preserve">Impacto Significativo  </t>
  </si>
  <si>
    <t>Manejo operacional interno                  " procedimientos"</t>
  </si>
  <si>
    <t>¿ PRESENCIA DE IMPACTO?</t>
  </si>
  <si>
    <t>DESCRIPCION</t>
  </si>
  <si>
    <t xml:space="preserve">MEDIO </t>
  </si>
  <si>
    <t xml:space="preserve">FISICO </t>
  </si>
  <si>
    <t xml:space="preserve">Contaminación agua subterranea </t>
  </si>
  <si>
    <t xml:space="preserve">SOCIOECONOMICO </t>
  </si>
  <si>
    <t xml:space="preserve">ECONOMICO Y SOCIAL </t>
  </si>
  <si>
    <t xml:space="preserve">SERVICIOS GENERALES </t>
  </si>
  <si>
    <t xml:space="preserve">TOLVAS </t>
  </si>
  <si>
    <t>Emisión de gases y material particulado por fuentes móviles</t>
  </si>
  <si>
    <t xml:space="preserve">CARGUES Y DESCARGUES, </t>
  </si>
  <si>
    <t xml:space="preserve">Generación de residuos sólidos y liquidos </t>
  </si>
  <si>
    <t xml:space="preserve">Afectación a la infraestructura vial y transporte </t>
  </si>
  <si>
    <t>Vertimiento de aguas residuales</t>
  </si>
  <si>
    <t xml:space="preserve">Derrame de aceite </t>
  </si>
  <si>
    <t xml:space="preserve">Contaminacion del suelo </t>
  </si>
  <si>
    <t xml:space="preserve">ENERGETICO </t>
  </si>
  <si>
    <t xml:space="preserve">Agotamiento de los recursos naturales </t>
  </si>
  <si>
    <t xml:space="preserve">Consumo de agua </t>
  </si>
  <si>
    <t xml:space="preserve">Social </t>
  </si>
  <si>
    <t>Emisión de ruido</t>
  </si>
  <si>
    <t>Aumento de riesgos hacia  la salud de los trabajadores y poblacion vecina por exposición a ruido, y gases de combustión generado por los carros de transporte</t>
  </si>
  <si>
    <t>Aumento de riesgos contra la salud de los trabajadores.</t>
  </si>
  <si>
    <t xml:space="preserve">EMPAQUE ACEITES Y MARGARINAS </t>
  </si>
  <si>
    <t xml:space="preserve">Aumento de riesgos hacia  la salud de los trabajadores por exposición a ruido, alta temperatura y posiciones rutinarias </t>
  </si>
  <si>
    <t xml:space="preserve">Generación de residuos Sólidos y liquidos </t>
  </si>
  <si>
    <t xml:space="preserve">Generación de residuos reciclables(envase de aceite, cartón) </t>
  </si>
  <si>
    <t>MEZCLAS DE ACEITES</t>
  </si>
  <si>
    <t xml:space="preserve">NEUTRA </t>
  </si>
  <si>
    <t xml:space="preserve">TACHO </t>
  </si>
  <si>
    <t>FISICA I Y III</t>
  </si>
  <si>
    <t>MANTENIMIENTO MECANICO, ELECTRICO, AISLADOR, SOLDADOR INSTRUMENTACION</t>
  </si>
  <si>
    <t xml:space="preserve">CALDERAS </t>
  </si>
  <si>
    <t>AGUAS RESIDUALES(PTARI-PTAP)</t>
  </si>
  <si>
    <t xml:space="preserve">ECSI </t>
  </si>
  <si>
    <t xml:space="preserve">Contaminación del suelo y agua  </t>
  </si>
  <si>
    <t xml:space="preserve">Emisión de ruido </t>
  </si>
  <si>
    <t xml:space="preserve">Emisión de gases y material particulado debido a las máquinas </t>
  </si>
  <si>
    <t>Alteración de la salud de los trabajadores por exposición a ruido generado por las máquinas .</t>
  </si>
  <si>
    <t xml:space="preserve">Emisión de gases y material particulado </t>
  </si>
  <si>
    <t>Aumento de riesgos hacia  la salud de los trabajadores por exposición a ruido, alta temperatura y manejo de sustancias químicas</t>
  </si>
  <si>
    <t>Contaminacion de los suelos y cuerpos de agua</t>
  </si>
  <si>
    <t xml:space="preserve">Generación de tierras de blanqueo </t>
  </si>
  <si>
    <t>Generación de olores molestos</t>
  </si>
  <si>
    <t xml:space="preserve">Alteración de la salud de los trabajadores  y población vecina por exposición a ruido </t>
  </si>
  <si>
    <t xml:space="preserve">Alteración de la salud de los trabajadores   por exposición a ruido  generado por las máquinas propias de dicha labor </t>
  </si>
  <si>
    <t>Aumento de riesgos hacia  la salud de los trabajadores por humos generados, manipulacion de residuos peligrosos, exposición a ruido</t>
  </si>
  <si>
    <t xml:space="preserve">Alteración de la salud de los trabajadores   por exposición a ruido  generado por la caldera </t>
  </si>
  <si>
    <t>Generación de residuos industriales , residuos peligrosos , residuos sólidos</t>
  </si>
  <si>
    <t>Cambios en la calidad físico química del agua.</t>
  </si>
  <si>
    <t xml:space="preserve">Disminución de la carga orgánica  y microbiologica descargada al ambiente </t>
  </si>
  <si>
    <t xml:space="preserve">Costos mas bajos por metro cubico tratado </t>
  </si>
  <si>
    <t xml:space="preserve">APROVISIONAMIENTO (incluye Almacén) </t>
  </si>
  <si>
    <t xml:space="preserve">Alteración de la salud de los trabajadores   por exposición a ruido  generado por la maquinaria </t>
  </si>
  <si>
    <t xml:space="preserve">Contaminación  agua subterranea  </t>
  </si>
  <si>
    <t xml:space="preserve">Generación de residuos reciclables(papel) </t>
  </si>
  <si>
    <t xml:space="preserve">Venta a tercero de residuos reciclables </t>
  </si>
  <si>
    <t xml:space="preserve">PLANTA </t>
  </si>
  <si>
    <t>EVALUACIÓN LEGAL</t>
  </si>
  <si>
    <t>CRITERIO DE EVALUACIÓN</t>
  </si>
  <si>
    <t xml:space="preserve">EVALUACIÓN AMBIENTAL </t>
  </si>
  <si>
    <t xml:space="preserve">Moderado </t>
  </si>
  <si>
    <t xml:space="preserve">Alto </t>
  </si>
  <si>
    <t>Severo</t>
  </si>
  <si>
    <t xml:space="preserve">Contaminación de suelos y agua subterranea </t>
  </si>
  <si>
    <t xml:space="preserve">Contaminación agua subterranea por aceite y grasas </t>
  </si>
  <si>
    <t>Alteración de la salud de los trabajadores y población vecina por exposición a ruido generado por las mulas  y exposición a gases de combustión generado por los carros de transporte</t>
  </si>
  <si>
    <t>Consumo de energía electrica y gas</t>
  </si>
  <si>
    <t xml:space="preserve">Consumo de energía electrica y gas </t>
  </si>
  <si>
    <t xml:space="preserve">CLASIFICACIÓN </t>
  </si>
  <si>
    <t xml:space="preserve">Aceptable </t>
  </si>
  <si>
    <t xml:space="preserve">No aceptable </t>
  </si>
  <si>
    <t>0-34</t>
  </si>
  <si>
    <t>35-66</t>
  </si>
  <si>
    <t>&gt;66</t>
  </si>
  <si>
    <t xml:space="preserve">Agua </t>
  </si>
  <si>
    <t xml:space="preserve">Aire </t>
  </si>
  <si>
    <t xml:space="preserve">Energia </t>
  </si>
  <si>
    <t xml:space="preserve">Contaminacion del suelo y agua subterranea </t>
  </si>
  <si>
    <t xml:space="preserve">SOCIAL </t>
  </si>
  <si>
    <t xml:space="preserve">Nivel general de la Planta </t>
  </si>
  <si>
    <t xml:space="preserve">Alteración de la salud de los trabajadores   y población vecina por exposición a ruido  generado por los diferentes  equipos y maquinas utilizados en DUQUESA S.A </t>
  </si>
  <si>
    <t xml:space="preserve">Emisión de olores molestos </t>
  </si>
  <si>
    <t xml:space="preserve">Contaminación suelo y agua subterranea </t>
  </si>
  <si>
    <t xml:space="preserve">Consumo de energía eléctrica y gas </t>
  </si>
  <si>
    <t xml:space="preserve">Suelo </t>
  </si>
  <si>
    <t xml:space="preserve">Contaminación suelo y deterioro del paisaje </t>
  </si>
  <si>
    <t xml:space="preserve">Venta de reciclaje a terceros </t>
  </si>
  <si>
    <t xml:space="preserve">Venta de tierras para aprovechamiento en abono </t>
  </si>
  <si>
    <t xml:space="preserve">Economico </t>
  </si>
  <si>
    <t xml:space="preserve">Molestias a la población vecina a la planta a causa de taponamiento de alcantarillas por descargue de aguas residuales con alto contenido en aceite y grasas </t>
  </si>
  <si>
    <t xml:space="preserve">Menor costo de alcantarillado por metro cubico tradado </t>
  </si>
  <si>
    <t xml:space="preserve">Aumento de riesgos hacia  la salud de los trabajadores por manejo de sustancias químicas (acidos fosforico, soda caustica ), exposición a ruido, actividades rutinarias, altas temperaturas, trabajos en alturas, trabajos en espacios confinados y trabajos en caliente. </t>
  </si>
  <si>
    <t>Generación de residuos sólidos, reciclabes, ordinarios, líquidos, peligrosos</t>
  </si>
  <si>
    <t>ACEPTABILIDAD DEL IMPACTO</t>
  </si>
  <si>
    <t xml:space="preserve"> IDENTIFICACIÓN DE ASPECTOS  Y EVALUACIÓN DE IMPACTOS AMBIENTALES </t>
  </si>
  <si>
    <t xml:space="preserve">ADMINISTRACIÓN </t>
  </si>
  <si>
    <t xml:space="preserve">METODOLOGÍA IDENTIFICACIÓN DE ASPECTOS Y EVALUACIÓN DE IMPACTOS AMBIENTALES </t>
  </si>
  <si>
    <t>ESCALA</t>
  </si>
  <si>
    <t xml:space="preserve">Explicación </t>
  </si>
  <si>
    <t>Valor</t>
  </si>
  <si>
    <t xml:space="preserve">Rango </t>
  </si>
  <si>
    <t xml:space="preserve">CRITERIO DE EVALUACIÓN </t>
  </si>
  <si>
    <t xml:space="preserve">Esporádico </t>
  </si>
  <si>
    <t>Muy probable</t>
  </si>
  <si>
    <t xml:space="preserve">Local </t>
  </si>
  <si>
    <t xml:space="preserve">Media </t>
  </si>
  <si>
    <t>Si existe menos del 20% de probabilidad que se presente el impacto</t>
  </si>
  <si>
    <t>Si existe entre un 21-70% de probabilidad que se presente el impacto</t>
  </si>
  <si>
    <t>Si existe mas de 71% de probabilidad de que se presente el impacto.</t>
  </si>
  <si>
    <t>Ocurre en menos del 25% del tiempo en que se realiza la actividad</t>
  </si>
  <si>
    <t>Ocurre entre 25-75% del tiempo en que se realiza la actividad</t>
  </si>
  <si>
    <t>Ocurre en mas del 75% del tiempo en que se realiza la actividad</t>
  </si>
  <si>
    <t>El impacto solo afecta un área dentro de la planta o el entorno inmediato a ella</t>
  </si>
  <si>
    <t>El impacto afecta otros territorios o comunidades cercanos a la planta</t>
  </si>
  <si>
    <t>El impacto afecta un territorio más amplio al cercano a la planta.</t>
  </si>
  <si>
    <t>Uso de materias primas naturales renovables; de bajo consumo; que no generan riesgos (por toxicidad p.ej).
- Bajo consumo de combustibles, renovable y abundante.
- Bajo consumo de electricidad; sin problemas de suministro, se produce de fuentes renovables.
- Bajo consumo de agua, de fuente propia, recurso abundante y con un uso óptimo
- Emisiones de gases que no generan contaminación.
- Emisiones de ruidos que no afectan a los vecinos.
- Vertimientos con bajos niveles de toxicidad o capacidad de contaminación.
- Generación de residuos domésticos y reutilizados
- Disposición de residuos con ningún tipo de contaminación conocida.
- Ningún potencial de peligrosidad de incendios o explosiones.
- Riesgo de derrames de sustancias con nivel 0 o 1 de toxicidad o sin riesgo de contaminación..</t>
  </si>
  <si>
    <t>Consumo medio de recursos no renovables y abundantes.
- Consumo mediano de combustible, no renovable y abundante.
- Consumo mediano de electricidad, con algunos problemas de suministro, que se produce de fuentes renovables.
- Consumo medio de agua, con riesgos de escasez y hay derroche moderado.
- Emisiones de gases tóxicos que contribuyen al formación del smog o al incremento del efecto invernadero.
- Emisiones de ruido en niveles tales que pueden afectar a los vecinos.
- Vertimientos en niveles medios con respecto a la toxicidad, la temperatura, el Ph, la DBO, la DQO.
- Generación de residuos industriales y domésticos que pueden contaminar el suelo.
- Utilización de sustancias difícilmente inflamables o explosivas, pero con cierto grado de peligro para el ambiente.
- Posibilidad de derrame de sustancias con nivel 2 o 3 de toxicidad o grado medio de contaminación.</t>
  </si>
  <si>
    <t>Alto consumo de recursos no renovables o escasos o de alto grado de toxicidad.
- Alto consumo de combustible no renovable y escaso.
- Alto consumo de electricidad, con problemas de suministro, de fuentes no renovables.
- Alto consumo de agua, se toma de la red pública; escasez del recurso y derroche alto.
- Emisiones de gases muy tóxicos o cancerígenos, contribuyen a la destrucción de la capa de ozono.
- Alto nivel de emisiones de ruido que afecta a los vecinos.
- Emisiones o vertimientos que superen la norma
- Vertimientos muy tóxicos, alta temperatura, pH, DBO, etc.
- Generación de residuos especiales.
- Uso de sustancias fácilmente inflamables o explosivas con gran peligro para el medio ambiente.
- Riesgo de derrames con nivel 4 de toxicidad o alto grado de contaminación.</t>
  </si>
  <si>
    <t xml:space="preserve">ÁREA DE INFLUENCIA </t>
  </si>
  <si>
    <t xml:space="preserve">Criterio de Evaluación </t>
  </si>
  <si>
    <t xml:space="preserve">Vertimientos agua industrial </t>
  </si>
  <si>
    <t>MODERADO</t>
  </si>
  <si>
    <t>ALTO</t>
  </si>
  <si>
    <t>SEVERO</t>
  </si>
  <si>
    <t xml:space="preserve">DESCRIPCIÓN </t>
  </si>
  <si>
    <t xml:space="preserve">Desarrollo económico de la empresa </t>
  </si>
  <si>
    <t>Emisión de gases y material particulado debido a las máquinas</t>
  </si>
  <si>
    <t>Contaminación  agua subterranea  por aceites, grasas y sustancias tóxicas</t>
  </si>
  <si>
    <t xml:space="preserve">Contaminación agua subterranea por aceite,grasas, detergentes </t>
  </si>
  <si>
    <t xml:space="preserve">ENERGIA </t>
  </si>
  <si>
    <t>AIRE</t>
  </si>
  <si>
    <t>Flora</t>
  </si>
  <si>
    <t>Fauna</t>
  </si>
  <si>
    <t>Desarrollo económico de la empresa</t>
  </si>
  <si>
    <t xml:space="preserve">Alteración hábitat de aves debido al ruido de las máquinas y equipos utilizados </t>
  </si>
  <si>
    <t xml:space="preserve">Disminución áreas forestales </t>
  </si>
  <si>
    <t>Consumo de papel</t>
  </si>
  <si>
    <t>TODOS</t>
  </si>
  <si>
    <t>Generación de residuos</t>
  </si>
  <si>
    <t xml:space="preserve">Consumo de energía eléctrica </t>
  </si>
  <si>
    <t>ADMINISTRACIÓN Y PLANTA</t>
  </si>
  <si>
    <t xml:space="preserve">BAÑOS </t>
  </si>
  <si>
    <t>Contaminación del suelo</t>
  </si>
  <si>
    <t>Contaminación agua subterranea</t>
  </si>
  <si>
    <t>PESAJE DE INGREDIENTES</t>
  </si>
  <si>
    <t xml:space="preserve">OBRAS CIVILES </t>
  </si>
  <si>
    <t xml:space="preserve">Aumento de riesgos hacia  la salud de los trabajadores por cambios bruscos de temperatura </t>
  </si>
  <si>
    <t>Aumento de riesgos hacia  la salud de los trabajadores</t>
  </si>
  <si>
    <t>Generación de tierras y lodos</t>
  </si>
  <si>
    <t xml:space="preserve">Recuperación de suelos </t>
  </si>
  <si>
    <t xml:space="preserve">ECONOMICO </t>
  </si>
  <si>
    <t>Aumento de riesgos hacia  la salud de los trabajadores y población vecina por olores molestos generados en la planta de tratamiento</t>
  </si>
  <si>
    <t>Aumento de riesgos hacia  la salud de los trabajadores por exposición a ruido, actividades rutinarias etc</t>
  </si>
  <si>
    <t>Aumento de riesgos hacia  la salud de los trabajadores por actividades rutinarias, posturas, etc</t>
  </si>
  <si>
    <t>Generación de residuos aprovechables ( envases,cartón ), residuos líquidos(aceite), residuos de grasa</t>
  </si>
  <si>
    <r>
      <rPr>
        <b/>
        <sz val="14"/>
        <color theme="1"/>
        <rFont val="Arial "/>
      </rPr>
      <t>Probabilidad:</t>
    </r>
    <r>
      <rPr>
        <sz val="14"/>
        <color theme="1"/>
        <rFont val="Arial "/>
      </rPr>
      <t xml:space="preserve"> Califica la posibilidad de que se presente el impacto </t>
    </r>
  </si>
  <si>
    <r>
      <rPr>
        <b/>
        <sz val="14"/>
        <color theme="1"/>
        <rFont val="Arial "/>
      </rPr>
      <t>Frecuencia:</t>
    </r>
    <r>
      <rPr>
        <sz val="14"/>
        <color theme="1"/>
        <rFont val="Arial "/>
      </rPr>
      <t xml:space="preserve"> Se refiere a la frecuencia con que se presenta el aspecto ambiental en relación con el tiempo en que se realiza la actividad </t>
    </r>
  </si>
  <si>
    <r>
      <rPr>
        <b/>
        <sz val="14"/>
        <color theme="1"/>
        <rFont val="Arial "/>
      </rPr>
      <t>Área de influencia:</t>
    </r>
    <r>
      <rPr>
        <sz val="14"/>
        <color theme="1"/>
        <rFont val="Arial "/>
      </rPr>
      <t xml:space="preserve"> Hace referencia al área geográfica hasta donde se pueden extender las consecuencias del impacto</t>
    </r>
  </si>
  <si>
    <r>
      <rPr>
        <b/>
        <sz val="14"/>
        <color theme="1"/>
        <rFont val="Arial "/>
      </rPr>
      <t>Severidad</t>
    </r>
    <r>
      <rPr>
        <sz val="14"/>
        <color theme="1"/>
        <rFont val="Arial "/>
      </rPr>
      <t xml:space="preserve">:Se refiere a la gravedad de las consecuencias ambientales que pueden ser generadas por el impacto que se evalúa. Esta gravedad se califica de acuerdo a varios atributos  </t>
    </r>
  </si>
  <si>
    <t xml:space="preserve">Aumento de riesgos hacia  la salud de los trabajadores y población vecina por material particulado en suspensión, exposición a ruido y altas temperaturas </t>
  </si>
  <si>
    <t xml:space="preserve">DEGOMADO </t>
  </si>
  <si>
    <t xml:space="preserve">Cambio corredores biológicos </t>
  </si>
  <si>
    <t>ASPECTO</t>
  </si>
  <si>
    <t xml:space="preserve">IMPACTOS SEVEROS </t>
  </si>
  <si>
    <t xml:space="preserve">Servicios Generales,Empaque aceites y margarinas Fraccionamiento ,Neutra,Tacho Fisica I-II, Degomado </t>
  </si>
  <si>
    <t xml:space="preserve">Empaque aceites y margarinas Fraccionamiento ,Neutra,Tacho, Fisica I-II, Degomado, Calderas </t>
  </si>
  <si>
    <t>Fraccionamiento ,Neutra,Tacho,  Degomado</t>
  </si>
  <si>
    <t>Aumento de riesgos hacia  la salud de los trabajadores y población vecina por olores molestos generados en la planta de tratamient</t>
  </si>
  <si>
    <t>Fraccionamiento ,Fisica I-II,AGUAS RESIDUALES(PTARI-PTAP)</t>
  </si>
  <si>
    <t>Neutra,Tacho,  Degomado</t>
  </si>
  <si>
    <t>Fraccionamiento ,Neutra,  Degomado</t>
  </si>
  <si>
    <t xml:space="preserve">IMPACTOS MODERADOS </t>
  </si>
  <si>
    <t xml:space="preserve">Distribución, Laboratorio Mezclas de aceites,Pesaje de Ingredientes, Mantenimiento, Aprovisionamiento, Ecsi, Administración </t>
  </si>
  <si>
    <t>Mezclas de aceites</t>
  </si>
  <si>
    <t>Distribución, Pesaje de Ingredientes, Calderas</t>
  </si>
  <si>
    <t>Pesaje de Ingredientes, Calderas, Administración</t>
  </si>
  <si>
    <t>IMPACTOS ALTOS</t>
  </si>
  <si>
    <t>Cargues y descargues, Obras Civiles,Mantenimiento, Calderas, Aguas Residuales, Baños</t>
  </si>
  <si>
    <t xml:space="preserve">Distribución, Laboratorio Mezclas de aceites,Pesaje de Ingredientes, ,Aprovisionamiento, Administración, Ecsi </t>
  </si>
  <si>
    <t>Pesaje de Ingredientes, Baños</t>
  </si>
  <si>
    <t xml:space="preserve">Administración </t>
  </si>
  <si>
    <t>Cargues y descargues</t>
  </si>
  <si>
    <t xml:space="preserve">Aguas residuales, Ecsi </t>
  </si>
  <si>
    <t xml:space="preserve">Mezclas de aceites,Ecsi, Empaques aceite y margarinas </t>
  </si>
  <si>
    <t xml:space="preserve">Distribución, Cagues y Descargues,Fraccionamiento, Fisica I-II,  Mantenimiento, Calderas </t>
  </si>
  <si>
    <t xml:space="preserve">Cargues y descargues,Empaques aceite y margarinas, Tacho Fisica I-II, Mantenimiento, Calderas, Aguas residuales, Ecsi </t>
  </si>
  <si>
    <t xml:space="preserve">Cargues y descargues, Obras Civiles, laboratorio, Servicios generales, tolvas,Empaque aceites y margarinas, Mezlca de aceites, Fisica I-II,  Mantenimiento,Aguas residuales, Ecsi , aprovisionamiento, administración, Baños </t>
  </si>
  <si>
    <t xml:space="preserve">Servicios generales, obras civiles, </t>
  </si>
  <si>
    <t xml:space="preserve">Cargues y descargues, Servicios generales, Obras Civiles, Calderas, Aguas Residuales, Baños </t>
  </si>
  <si>
    <t xml:space="preserve">Distribución, Cargues y descargues, Obras Civiles, laboratorio, Servicios generales,  Obras Civiles, tolvas, Mezlca de aceites, Fisica I-II,  Mantenimiento,Aguas residuales, Ecsi ,administración, </t>
  </si>
  <si>
    <t xml:space="preserve">Siembra palma africana </t>
  </si>
  <si>
    <t>IMPACTOS AMBIENTALES GENERALES DE DUQUESA S.A</t>
  </si>
  <si>
    <t xml:space="preserve">Alteración Calidad de vida </t>
  </si>
  <si>
    <t xml:space="preserve">Generación de residuos sólidos </t>
  </si>
  <si>
    <t>Generación de residuos sólidos</t>
  </si>
  <si>
    <t xml:space="preserve">Generación de residuos sólidos  </t>
  </si>
  <si>
    <t>Manejo de sustancias químicas (líquidos de limpieza,pinturas, etc )</t>
  </si>
  <si>
    <t>Manejo de sustancias químicas (líquidos de limpieza, pintuas, etc)</t>
  </si>
  <si>
    <t xml:space="preserve">Consumo de energía electrica </t>
  </si>
  <si>
    <t xml:space="preserve">MODERADOS </t>
  </si>
  <si>
    <t xml:space="preserve">VALORACIÓN IMPACTOS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</si>
</sst>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b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8"/>
      <color theme="1"/>
      <name val="Arial "/>
    </font>
    <font>
      <b/>
      <sz val="12"/>
      <color theme="1"/>
      <name val="Arial Narrow"/>
      <family val="2"/>
    </font>
    <font>
      <b/>
      <sz val="12"/>
      <color theme="1"/>
      <name val="Arial"/>
      <family val="2"/>
    </font>
    <font>
      <b/>
      <sz val="20"/>
      <color theme="1"/>
      <name val="Calibri"/>
      <family val="2"/>
      <scheme val="minor"/>
    </font>
    <font>
      <b/>
      <sz val="12"/>
      <color theme="1"/>
      <name val="Arial "/>
    </font>
    <font>
      <b/>
      <sz val="12"/>
      <color indexed="8"/>
      <name val="Arial Narrow"/>
      <family val="2"/>
    </font>
    <font>
      <sz val="8"/>
      <color theme="1"/>
      <name val="Arial"/>
      <family val="2"/>
    </font>
    <font>
      <b/>
      <sz val="11"/>
      <color indexed="8"/>
      <name val="Arial Narrow"/>
      <family val="2"/>
    </font>
    <font>
      <sz val="14"/>
      <color theme="1"/>
      <name val="Arial "/>
    </font>
    <font>
      <b/>
      <sz val="11"/>
      <name val="Calibri"/>
      <family val="2"/>
      <scheme val="minor"/>
    </font>
    <font>
      <sz val="8"/>
      <color indexed="8"/>
      <name val="Arial"/>
      <family val="2"/>
    </font>
    <font>
      <sz val="8"/>
      <color theme="1"/>
      <name val="Calibri"/>
      <family val="2"/>
      <scheme val="minor"/>
    </font>
    <font>
      <b/>
      <sz val="16"/>
      <color theme="1"/>
      <name val="Arial Narrow"/>
      <family val="2"/>
    </font>
    <font>
      <b/>
      <sz val="28"/>
      <color theme="1"/>
      <name val="Arial Narrow"/>
      <family val="2"/>
    </font>
    <font>
      <b/>
      <sz val="2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28"/>
      <color theme="1"/>
      <name val="Calibri"/>
      <family val="2"/>
      <scheme val="minor"/>
    </font>
    <font>
      <sz val="12"/>
      <color theme="1"/>
      <name val="Arial "/>
    </font>
    <font>
      <sz val="18"/>
      <color theme="1"/>
      <name val="Arial "/>
    </font>
    <font>
      <sz val="18"/>
      <name val="Arial "/>
    </font>
    <font>
      <sz val="22"/>
      <color theme="1"/>
      <name val="Calibri"/>
      <family val="2"/>
      <scheme val="minor"/>
    </font>
    <font>
      <sz val="22"/>
      <color theme="1"/>
      <name val="Arial "/>
    </font>
    <font>
      <sz val="22"/>
      <color theme="1"/>
      <name val="Arial"/>
      <family val="2"/>
    </font>
    <font>
      <sz val="18"/>
      <color theme="1"/>
      <name val="Arial"/>
      <family val="2"/>
    </font>
    <font>
      <sz val="16"/>
      <color theme="1"/>
      <name val="Arial"/>
      <family val="2"/>
    </font>
    <font>
      <b/>
      <sz val="48"/>
      <name val="Calibri"/>
      <family val="2"/>
      <scheme val="minor"/>
    </font>
    <font>
      <b/>
      <sz val="48"/>
      <color theme="0"/>
      <name val="Calibri"/>
      <family val="2"/>
      <scheme val="minor"/>
    </font>
    <font>
      <b/>
      <sz val="32"/>
      <color theme="0"/>
      <name val="Calibri"/>
      <family val="2"/>
      <scheme val="minor"/>
    </font>
    <font>
      <b/>
      <i/>
      <u/>
      <sz val="18"/>
      <color theme="1"/>
      <name val="Calibri"/>
      <family val="2"/>
      <scheme val="minor"/>
    </font>
    <font>
      <b/>
      <sz val="11"/>
      <color theme="1"/>
      <name val="Arial "/>
    </font>
    <font>
      <sz val="10"/>
      <color theme="1"/>
      <name val="Arial"/>
      <family val="2"/>
    </font>
    <font>
      <b/>
      <sz val="28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11"/>
      <color theme="1"/>
      <name val="Calibri "/>
    </font>
    <font>
      <b/>
      <sz val="11"/>
      <color theme="1"/>
      <name val="Calibri "/>
    </font>
    <font>
      <sz val="11"/>
      <color indexed="8"/>
      <name val="Calibri "/>
    </font>
    <font>
      <b/>
      <sz val="36"/>
      <color theme="0"/>
      <name val="Calibri"/>
      <family val="2"/>
      <scheme val="minor"/>
    </font>
    <font>
      <b/>
      <sz val="14"/>
      <color theme="1"/>
      <name val="Arial 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1"/>
      <name val="Arial"/>
      <family val="2"/>
    </font>
    <font>
      <b/>
      <sz val="14"/>
      <color theme="0"/>
      <name val="Calibri"/>
      <family val="2"/>
      <scheme val="minor"/>
    </font>
    <font>
      <b/>
      <sz val="16"/>
      <color theme="1"/>
      <name val="Calibri "/>
    </font>
    <font>
      <b/>
      <sz val="14"/>
      <color theme="1"/>
      <name val="Arial"/>
      <family val="2"/>
    </font>
    <font>
      <sz val="11"/>
      <color theme="1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1" tint="0.249977111117893"/>
        <bgColor indexed="64"/>
      </patternFill>
    </fill>
  </fills>
  <borders count="9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386">
    <xf numFmtId="0" fontId="0" fillId="0" borderId="0" xfId="0"/>
    <xf numFmtId="0" fontId="1" fillId="0" borderId="2" xfId="0" applyFont="1" applyBorder="1" applyAlignment="1">
      <alignment vertical="center"/>
    </xf>
    <xf numFmtId="0" fontId="9" fillId="5" borderId="2" xfId="0" applyFont="1" applyFill="1" applyBorder="1" applyAlignment="1">
      <alignment horizontal="center" vertical="center" wrapText="1"/>
    </xf>
    <xf numFmtId="0" fontId="0" fillId="0" borderId="2" xfId="0" applyBorder="1"/>
    <xf numFmtId="0" fontId="14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vertical="center" wrapText="1"/>
    </xf>
    <xf numFmtId="0" fontId="14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ill="1" applyBorder="1"/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/>
    </xf>
    <xf numFmtId="0" fontId="13" fillId="4" borderId="2" xfId="0" applyFont="1" applyFill="1" applyBorder="1" applyAlignment="1">
      <alignment horizontal="center" vertical="center" wrapText="1"/>
    </xf>
    <xf numFmtId="0" fontId="13" fillId="8" borderId="2" xfId="0" applyFont="1" applyFill="1" applyBorder="1" applyAlignment="1">
      <alignment horizontal="center" vertical="center" textRotation="90" wrapText="1"/>
    </xf>
    <xf numFmtId="0" fontId="4" fillId="8" borderId="2" xfId="0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vertical="center" wrapText="1"/>
    </xf>
    <xf numFmtId="0" fontId="13" fillId="0" borderId="13" xfId="0" applyFont="1" applyFill="1" applyBorder="1" applyAlignment="1">
      <alignment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5" fillId="0" borderId="2" xfId="0" applyNumberFormat="1" applyFont="1" applyFill="1" applyBorder="1" applyAlignment="1">
      <alignment vertical="center" textRotation="90" wrapText="1"/>
    </xf>
    <xf numFmtId="0" fontId="0" fillId="0" borderId="0" xfId="0" applyFill="1"/>
    <xf numFmtId="0" fontId="15" fillId="0" borderId="0" xfId="0" applyNumberFormat="1" applyFont="1" applyFill="1" applyBorder="1" applyAlignment="1">
      <alignment vertical="center" textRotation="90" wrapText="1"/>
    </xf>
    <xf numFmtId="0" fontId="9" fillId="0" borderId="0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textRotation="90" wrapText="1"/>
    </xf>
    <xf numFmtId="0" fontId="4" fillId="0" borderId="2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/>
    </xf>
    <xf numFmtId="164" fontId="0" fillId="0" borderId="2" xfId="0" applyNumberForma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" fillId="0" borderId="2" xfId="0" applyFont="1" applyBorder="1"/>
    <xf numFmtId="0" fontId="0" fillId="0" borderId="0" xfId="0" applyBorder="1"/>
    <xf numFmtId="0" fontId="5" fillId="0" borderId="21" xfId="0" applyFont="1" applyFill="1" applyBorder="1" applyAlignment="1">
      <alignment vertical="center"/>
    </xf>
    <xf numFmtId="0" fontId="23" fillId="10" borderId="28" xfId="0" applyFont="1" applyFill="1" applyBorder="1" applyAlignment="1">
      <alignment horizontal="center" vertical="center"/>
    </xf>
    <xf numFmtId="0" fontId="23" fillId="2" borderId="28" xfId="0" applyFont="1" applyFill="1" applyBorder="1" applyAlignment="1">
      <alignment horizontal="center" vertical="center"/>
    </xf>
    <xf numFmtId="0" fontId="23" fillId="9" borderId="33" xfId="0" applyFont="1" applyFill="1" applyBorder="1" applyAlignment="1">
      <alignment horizontal="center" vertical="center"/>
    </xf>
    <xf numFmtId="0" fontId="17" fillId="0" borderId="4" xfId="0" applyFont="1" applyBorder="1" applyAlignment="1">
      <alignment horizontal="center" vertical="center" wrapText="1"/>
    </xf>
    <xf numFmtId="0" fontId="0" fillId="0" borderId="6" xfId="0" applyBorder="1"/>
    <xf numFmtId="0" fontId="8" fillId="0" borderId="0" xfId="0" applyFont="1" applyFill="1" applyBorder="1" applyAlignment="1">
      <alignment horizontal="center" vertical="center" wrapText="1"/>
    </xf>
    <xf numFmtId="0" fontId="6" fillId="0" borderId="0" xfId="0" applyFont="1"/>
    <xf numFmtId="0" fontId="14" fillId="0" borderId="0" xfId="0" applyFont="1" applyBorder="1" applyAlignment="1">
      <alignment horizontal="center" vertical="center"/>
    </xf>
    <xf numFmtId="0" fontId="0" fillId="0" borderId="11" xfId="0" applyFill="1" applyBorder="1" applyAlignment="1">
      <alignment horizontal="center" vertical="center" wrapText="1"/>
    </xf>
    <xf numFmtId="0" fontId="0" fillId="0" borderId="13" xfId="0" applyFill="1" applyBorder="1" applyAlignment="1">
      <alignment horizontal="center" vertical="center" wrapText="1"/>
    </xf>
    <xf numFmtId="164" fontId="0" fillId="0" borderId="11" xfId="0" applyNumberFormat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 wrapText="1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0" xfId="0" applyFill="1" applyBorder="1" applyAlignment="1">
      <alignment horizontal="center" vertical="center" wrapText="1"/>
    </xf>
    <xf numFmtId="0" fontId="0" fillId="0" borderId="22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17" fillId="0" borderId="13" xfId="0" applyFont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0" fontId="9" fillId="4" borderId="40" xfId="0" applyFont="1" applyFill="1" applyBorder="1" applyAlignment="1">
      <alignment horizontal="center" vertical="center" wrapText="1"/>
    </xf>
    <xf numFmtId="0" fontId="13" fillId="8" borderId="8" xfId="0" applyFont="1" applyFill="1" applyBorder="1" applyAlignment="1">
      <alignment horizontal="center" vertical="center" textRotation="90" wrapText="1"/>
    </xf>
    <xf numFmtId="0" fontId="4" fillId="8" borderId="8" xfId="0" applyFont="1" applyFill="1" applyBorder="1" applyAlignment="1">
      <alignment horizontal="center" vertical="center"/>
    </xf>
    <xf numFmtId="0" fontId="13" fillId="8" borderId="8" xfId="0" applyFont="1" applyFill="1" applyBorder="1" applyAlignment="1">
      <alignment horizontal="center" vertical="center" wrapText="1"/>
    </xf>
    <xf numFmtId="0" fontId="12" fillId="7" borderId="44" xfId="0" applyFont="1" applyFill="1" applyBorder="1" applyAlignment="1">
      <alignment horizontal="center" vertical="center" wrapText="1"/>
    </xf>
    <xf numFmtId="0" fontId="12" fillId="7" borderId="7" xfId="0" applyFont="1" applyFill="1" applyBorder="1" applyAlignment="1">
      <alignment horizontal="center" vertical="center" wrapText="1"/>
    </xf>
    <xf numFmtId="0" fontId="0" fillId="11" borderId="0" xfId="0" applyFill="1" applyBorder="1"/>
    <xf numFmtId="0" fontId="0" fillId="11" borderId="0" xfId="0" applyFill="1"/>
    <xf numFmtId="0" fontId="16" fillId="11" borderId="1" xfId="0" applyFont="1" applyFill="1" applyBorder="1" applyAlignment="1">
      <alignment horizontal="center" vertical="center" wrapText="1"/>
    </xf>
    <xf numFmtId="0" fontId="16" fillId="11" borderId="2" xfId="0" applyFont="1" applyFill="1" applyBorder="1" applyAlignment="1">
      <alignment horizontal="center" vertical="center"/>
    </xf>
    <xf numFmtId="0" fontId="16" fillId="11" borderId="7" xfId="0" applyFont="1" applyFill="1" applyBorder="1" applyAlignment="1">
      <alignment horizontal="center" vertical="center" wrapText="1"/>
    </xf>
    <xf numFmtId="0" fontId="16" fillId="11" borderId="8" xfId="0" applyFont="1" applyFill="1" applyBorder="1" applyAlignment="1">
      <alignment horizontal="center" vertical="center"/>
    </xf>
    <xf numFmtId="0" fontId="25" fillId="0" borderId="0" xfId="0" applyFont="1" applyBorder="1" applyAlignment="1">
      <alignment vertical="center"/>
    </xf>
    <xf numFmtId="0" fontId="16" fillId="11" borderId="61" xfId="0" applyFont="1" applyFill="1" applyBorder="1" applyAlignment="1">
      <alignment horizontal="left" vertical="top" wrapText="1"/>
    </xf>
    <xf numFmtId="0" fontId="16" fillId="11" borderId="62" xfId="0" applyFont="1" applyFill="1" applyBorder="1" applyAlignment="1">
      <alignment horizontal="left" vertical="top" wrapText="1"/>
    </xf>
    <xf numFmtId="0" fontId="16" fillId="11" borderId="6" xfId="0" applyFont="1" applyFill="1" applyBorder="1" applyAlignment="1">
      <alignment horizontal="center" vertical="center" wrapText="1"/>
    </xf>
    <xf numFmtId="0" fontId="16" fillId="11" borderId="49" xfId="0" applyFont="1" applyFill="1" applyBorder="1" applyAlignment="1">
      <alignment horizontal="center" vertical="center" wrapText="1"/>
    </xf>
    <xf numFmtId="0" fontId="0" fillId="11" borderId="0" xfId="0" applyFont="1" applyFill="1" applyBorder="1"/>
    <xf numFmtId="0" fontId="29" fillId="11" borderId="0" xfId="0" applyFont="1" applyFill="1" applyBorder="1" applyAlignment="1">
      <alignment horizontal="center"/>
    </xf>
    <xf numFmtId="0" fontId="27" fillId="11" borderId="23" xfId="0" applyFont="1" applyFill="1" applyBorder="1" applyAlignment="1">
      <alignment horizontal="center" vertical="center"/>
    </xf>
    <xf numFmtId="0" fontId="27" fillId="11" borderId="37" xfId="0" applyFont="1" applyFill="1" applyBorder="1" applyAlignment="1">
      <alignment horizontal="center" vertical="center"/>
    </xf>
    <xf numFmtId="0" fontId="27" fillId="11" borderId="13" xfId="0" applyFont="1" applyFill="1" applyBorder="1" applyAlignment="1">
      <alignment horizontal="center" vertical="center"/>
    </xf>
    <xf numFmtId="0" fontId="27" fillId="11" borderId="60" xfId="0" applyFont="1" applyFill="1" applyBorder="1" applyAlignment="1">
      <alignment horizontal="center" vertical="center"/>
    </xf>
    <xf numFmtId="0" fontId="26" fillId="11" borderId="0" xfId="0" applyFont="1" applyFill="1" applyBorder="1"/>
    <xf numFmtId="0" fontId="0" fillId="11" borderId="63" xfId="0" applyFont="1" applyFill="1" applyBorder="1"/>
    <xf numFmtId="0" fontId="32" fillId="11" borderId="37" xfId="0" applyFont="1" applyFill="1" applyBorder="1" applyAlignment="1">
      <alignment horizontal="center" vertical="center" wrapText="1"/>
    </xf>
    <xf numFmtId="0" fontId="32" fillId="11" borderId="13" xfId="0" applyFont="1" applyFill="1" applyBorder="1" applyAlignment="1">
      <alignment horizontal="center" vertical="center"/>
    </xf>
    <xf numFmtId="0" fontId="28" fillId="4" borderId="8" xfId="0" applyFont="1" applyFill="1" applyBorder="1" applyAlignment="1">
      <alignment horizontal="center" vertical="center"/>
    </xf>
    <xf numFmtId="0" fontId="0" fillId="11" borderId="54" xfId="0" applyFont="1" applyFill="1" applyBorder="1"/>
    <xf numFmtId="0" fontId="0" fillId="11" borderId="56" xfId="0" applyFont="1" applyFill="1" applyBorder="1"/>
    <xf numFmtId="0" fontId="0" fillId="11" borderId="57" xfId="0" applyFont="1" applyFill="1" applyBorder="1"/>
    <xf numFmtId="0" fontId="0" fillId="11" borderId="58" xfId="0" applyFont="1" applyFill="1" applyBorder="1"/>
    <xf numFmtId="0" fontId="0" fillId="11" borderId="29" xfId="0" applyFill="1" applyBorder="1"/>
    <xf numFmtId="0" fontId="23" fillId="11" borderId="6" xfId="0" applyFont="1" applyFill="1" applyBorder="1" applyAlignment="1">
      <alignment horizontal="center" vertical="center"/>
    </xf>
    <xf numFmtId="0" fontId="23" fillId="11" borderId="2" xfId="0" applyFont="1" applyFill="1" applyBorder="1" applyAlignment="1">
      <alignment horizontal="center" vertical="center"/>
    </xf>
    <xf numFmtId="0" fontId="23" fillId="11" borderId="32" xfId="0" applyFont="1" applyFill="1" applyBorder="1" applyAlignment="1">
      <alignment horizontal="center" vertical="center"/>
    </xf>
    <xf numFmtId="0" fontId="22" fillId="12" borderId="6" xfId="0" applyFont="1" applyFill="1" applyBorder="1" applyAlignment="1">
      <alignment horizontal="center" vertical="center" wrapText="1"/>
    </xf>
    <xf numFmtId="0" fontId="22" fillId="12" borderId="2" xfId="0" applyFont="1" applyFill="1" applyBorder="1" applyAlignment="1">
      <alignment horizontal="center" vertical="center"/>
    </xf>
    <xf numFmtId="0" fontId="22" fillId="12" borderId="28" xfId="0" applyFont="1" applyFill="1" applyBorder="1" applyAlignment="1">
      <alignment horizontal="center" vertical="center"/>
    </xf>
    <xf numFmtId="0" fontId="20" fillId="0" borderId="21" xfId="0" applyFont="1" applyFill="1" applyBorder="1" applyAlignment="1">
      <alignment horizontal="center" vertical="center" textRotation="90"/>
    </xf>
    <xf numFmtId="0" fontId="1" fillId="0" borderId="0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 wrapText="1"/>
    </xf>
    <xf numFmtId="164" fontId="0" fillId="0" borderId="0" xfId="0" applyNumberFormat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 wrapText="1"/>
    </xf>
    <xf numFmtId="0" fontId="1" fillId="0" borderId="0" xfId="0" applyFont="1" applyBorder="1"/>
    <xf numFmtId="0" fontId="6" fillId="14" borderId="18" xfId="0" applyFont="1" applyFill="1" applyBorder="1" applyAlignment="1">
      <alignment horizontal="center" vertical="center" wrapText="1"/>
    </xf>
    <xf numFmtId="0" fontId="6" fillId="14" borderId="72" xfId="0" applyFont="1" applyFill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 vertical="center" wrapText="1"/>
    </xf>
    <xf numFmtId="0" fontId="6" fillId="2" borderId="72" xfId="0" applyFont="1" applyFill="1" applyBorder="1" applyAlignment="1">
      <alignment horizontal="center" vertical="center" wrapText="1"/>
    </xf>
    <xf numFmtId="0" fontId="6" fillId="9" borderId="19" xfId="0" applyFont="1" applyFill="1" applyBorder="1" applyAlignment="1">
      <alignment horizontal="center" vertical="center" wrapText="1"/>
    </xf>
    <xf numFmtId="0" fontId="6" fillId="9" borderId="73" xfId="0" applyFont="1" applyFill="1" applyBorder="1" applyAlignment="1">
      <alignment horizontal="center" vertical="center" wrapText="1"/>
    </xf>
    <xf numFmtId="0" fontId="0" fillId="0" borderId="24" xfId="0" applyBorder="1"/>
    <xf numFmtId="0" fontId="0" fillId="0" borderId="25" xfId="0" applyBorder="1"/>
    <xf numFmtId="0" fontId="1" fillId="0" borderId="25" xfId="0" applyFont="1" applyBorder="1"/>
    <xf numFmtId="0" fontId="0" fillId="0" borderId="26" xfId="0" applyBorder="1"/>
    <xf numFmtId="0" fontId="2" fillId="0" borderId="2" xfId="0" applyFont="1" applyBorder="1"/>
    <xf numFmtId="0" fontId="0" fillId="0" borderId="25" xfId="0" applyFont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 wrapText="1"/>
    </xf>
    <xf numFmtId="0" fontId="2" fillId="0" borderId="25" xfId="0" applyFont="1" applyBorder="1"/>
    <xf numFmtId="0" fontId="39" fillId="0" borderId="0" xfId="0" applyFont="1" applyBorder="1" applyAlignment="1">
      <alignment horizontal="center" vertical="center" wrapText="1"/>
    </xf>
    <xf numFmtId="0" fontId="2" fillId="0" borderId="0" xfId="0" applyFont="1" applyBorder="1"/>
    <xf numFmtId="0" fontId="2" fillId="0" borderId="0" xfId="0" applyFont="1" applyFill="1" applyBorder="1" applyAlignment="1">
      <alignment horizontal="center" vertical="center" wrapText="1"/>
    </xf>
    <xf numFmtId="0" fontId="40" fillId="15" borderId="48" xfId="0" applyFont="1" applyFill="1" applyBorder="1" applyAlignment="1">
      <alignment vertical="center"/>
    </xf>
    <xf numFmtId="0" fontId="16" fillId="11" borderId="2" xfId="0" applyFont="1" applyFill="1" applyBorder="1" applyAlignment="1">
      <alignment horizontal="center" vertical="center"/>
    </xf>
    <xf numFmtId="0" fontId="40" fillId="15" borderId="12" xfId="0" applyFont="1" applyFill="1" applyBorder="1" applyAlignment="1">
      <alignment vertical="center" wrapText="1"/>
    </xf>
    <xf numFmtId="0" fontId="42" fillId="0" borderId="13" xfId="0" applyFont="1" applyFill="1" applyBorder="1" applyAlignment="1">
      <alignment horizontal="center" vertical="center"/>
    </xf>
    <xf numFmtId="0" fontId="42" fillId="0" borderId="2" xfId="0" applyFont="1" applyFill="1" applyBorder="1" applyAlignment="1">
      <alignment horizontal="center" vertical="center"/>
    </xf>
    <xf numFmtId="0" fontId="42" fillId="0" borderId="11" xfId="0" applyFont="1" applyFill="1" applyBorder="1" applyAlignment="1">
      <alignment horizontal="center" vertical="center"/>
    </xf>
    <xf numFmtId="0" fontId="42" fillId="0" borderId="2" xfId="0" applyFont="1" applyBorder="1" applyAlignment="1">
      <alignment horizontal="center" vertical="center" wrapText="1"/>
    </xf>
    <xf numFmtId="0" fontId="42" fillId="0" borderId="2" xfId="0" applyFont="1" applyFill="1" applyBorder="1" applyAlignment="1">
      <alignment horizontal="center" vertical="center" wrapText="1"/>
    </xf>
    <xf numFmtId="0" fontId="42" fillId="0" borderId="13" xfId="0" applyFont="1" applyFill="1" applyBorder="1" applyAlignment="1">
      <alignment vertical="center"/>
    </xf>
    <xf numFmtId="0" fontId="42" fillId="0" borderId="11" xfId="0" applyFont="1" applyFill="1" applyBorder="1" applyAlignment="1">
      <alignment horizontal="center" vertical="center" wrapText="1"/>
    </xf>
    <xf numFmtId="0" fontId="42" fillId="0" borderId="2" xfId="0" applyFont="1" applyBorder="1" applyAlignment="1">
      <alignment horizontal="center" vertical="center"/>
    </xf>
    <xf numFmtId="0" fontId="42" fillId="0" borderId="13" xfId="0" applyFont="1" applyBorder="1" applyAlignment="1">
      <alignment horizontal="center" vertical="center" wrapText="1"/>
    </xf>
    <xf numFmtId="0" fontId="44" fillId="0" borderId="2" xfId="0" applyFont="1" applyFill="1" applyBorder="1" applyAlignment="1">
      <alignment horizontal="center" vertical="center" wrapText="1"/>
    </xf>
    <xf numFmtId="0" fontId="42" fillId="0" borderId="2" xfId="0" applyFont="1" applyFill="1" applyBorder="1" applyAlignment="1">
      <alignment horizontal="center" wrapText="1"/>
    </xf>
    <xf numFmtId="0" fontId="42" fillId="0" borderId="2" xfId="0" applyFont="1" applyFill="1" applyBorder="1" applyAlignment="1">
      <alignment horizontal="center" vertical="center" wrapText="1"/>
    </xf>
    <xf numFmtId="0" fontId="42" fillId="0" borderId="11" xfId="0" applyFont="1" applyBorder="1" applyAlignment="1">
      <alignment horizontal="center" vertical="center" wrapText="1"/>
    </xf>
    <xf numFmtId="0" fontId="42" fillId="0" borderId="15" xfId="0" applyFont="1" applyBorder="1" applyAlignment="1">
      <alignment horizontal="center" vertical="center" wrapText="1"/>
    </xf>
    <xf numFmtId="0" fontId="16" fillId="11" borderId="11" xfId="0" applyFont="1" applyFill="1" applyBorder="1" applyAlignment="1">
      <alignment horizontal="center" vertical="center"/>
    </xf>
    <xf numFmtId="0" fontId="16" fillId="11" borderId="13" xfId="0" applyFont="1" applyFill="1" applyBorder="1" applyAlignment="1">
      <alignment horizontal="center" vertical="center"/>
    </xf>
    <xf numFmtId="0" fontId="16" fillId="11" borderId="13" xfId="0" applyFont="1" applyFill="1" applyBorder="1" applyAlignment="1">
      <alignment vertical="center"/>
    </xf>
    <xf numFmtId="0" fontId="16" fillId="11" borderId="51" xfId="0" applyFont="1" applyFill="1" applyBorder="1" applyAlignment="1">
      <alignment vertical="center"/>
    </xf>
    <xf numFmtId="0" fontId="16" fillId="11" borderId="2" xfId="0" applyFont="1" applyFill="1" applyBorder="1" applyAlignment="1">
      <alignment vertical="center"/>
    </xf>
    <xf numFmtId="0" fontId="16" fillId="11" borderId="3" xfId="0" applyFont="1" applyFill="1" applyBorder="1" applyAlignment="1">
      <alignment vertical="center"/>
    </xf>
    <xf numFmtId="0" fontId="0" fillId="11" borderId="0" xfId="0" applyFill="1" applyBorder="1" applyAlignment="1">
      <alignment horizontal="center" vertical="center" wrapText="1"/>
    </xf>
    <xf numFmtId="0" fontId="2" fillId="11" borderId="0" xfId="0" applyFont="1" applyFill="1" applyBorder="1" applyAlignment="1">
      <alignment horizontal="center" vertical="center" wrapText="1"/>
    </xf>
    <xf numFmtId="0" fontId="0" fillId="11" borderId="0" xfId="0" applyFont="1" applyFill="1" applyBorder="1" applyAlignment="1">
      <alignment horizontal="center" vertical="center" wrapText="1"/>
    </xf>
    <xf numFmtId="0" fontId="5" fillId="11" borderId="0" xfId="0" applyFont="1" applyFill="1" applyBorder="1" applyAlignment="1">
      <alignment vertical="center"/>
    </xf>
    <xf numFmtId="0" fontId="3" fillId="11" borderId="0" xfId="0" applyFont="1" applyFill="1" applyBorder="1" applyAlignment="1">
      <alignment vertical="center" wrapText="1"/>
    </xf>
    <xf numFmtId="0" fontId="1" fillId="11" borderId="0" xfId="0" applyFont="1" applyFill="1" applyBorder="1" applyAlignment="1">
      <alignment vertical="center" wrapText="1"/>
    </xf>
    <xf numFmtId="164" fontId="0" fillId="11" borderId="0" xfId="0" applyNumberFormat="1" applyFill="1" applyBorder="1" applyAlignment="1">
      <alignment horizontal="center" vertical="center" wrapText="1"/>
    </xf>
    <xf numFmtId="0" fontId="17" fillId="11" borderId="0" xfId="0" applyFont="1" applyFill="1" applyBorder="1" applyAlignment="1">
      <alignment horizontal="center" vertical="center" wrapText="1"/>
    </xf>
    <xf numFmtId="0" fontId="2" fillId="11" borderId="0" xfId="0" applyFont="1" applyFill="1" applyBorder="1"/>
    <xf numFmtId="0" fontId="0" fillId="11" borderId="0" xfId="0" applyFont="1" applyFill="1" applyBorder="1" applyAlignment="1">
      <alignment horizontal="center" vertical="center"/>
    </xf>
    <xf numFmtId="0" fontId="1" fillId="11" borderId="0" xfId="0" applyFont="1" applyFill="1" applyBorder="1"/>
    <xf numFmtId="0" fontId="6" fillId="11" borderId="12" xfId="0" applyFont="1" applyFill="1" applyBorder="1" applyAlignment="1">
      <alignment horizontal="center" vertical="center" wrapText="1"/>
    </xf>
    <xf numFmtId="0" fontId="6" fillId="11" borderId="20" xfId="0" applyFont="1" applyFill="1" applyBorder="1" applyAlignment="1">
      <alignment horizontal="center" vertical="center" wrapText="1"/>
    </xf>
    <xf numFmtId="0" fontId="37" fillId="11" borderId="41" xfId="0" applyFont="1" applyFill="1" applyBorder="1" applyAlignment="1">
      <alignment horizontal="center" vertical="center" wrapText="1"/>
    </xf>
    <xf numFmtId="0" fontId="37" fillId="11" borderId="43" xfId="0" applyFont="1" applyFill="1" applyBorder="1" applyAlignment="1">
      <alignment horizontal="center" vertical="center" wrapText="1"/>
    </xf>
    <xf numFmtId="0" fontId="49" fillId="0" borderId="2" xfId="0" applyFont="1" applyBorder="1" applyAlignment="1">
      <alignment horizontal="center" vertical="center" wrapText="1"/>
    </xf>
    <xf numFmtId="0" fontId="49" fillId="0" borderId="2" xfId="0" applyFont="1" applyFill="1" applyBorder="1" applyAlignment="1">
      <alignment horizontal="center" vertical="center" wrapText="1"/>
    </xf>
    <xf numFmtId="0" fontId="49" fillId="0" borderId="3" xfId="0" applyFont="1" applyBorder="1" applyAlignment="1">
      <alignment horizontal="center" vertical="center"/>
    </xf>
    <xf numFmtId="0" fontId="49" fillId="0" borderId="1" xfId="0" applyFont="1" applyBorder="1" applyAlignment="1">
      <alignment horizontal="center" vertical="center" wrapText="1"/>
    </xf>
    <xf numFmtId="0" fontId="49" fillId="0" borderId="3" xfId="0" applyFont="1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49" fillId="0" borderId="7" xfId="0" applyFont="1" applyBorder="1" applyAlignment="1">
      <alignment horizontal="center" vertical="center" wrapText="1"/>
    </xf>
    <xf numFmtId="0" fontId="49" fillId="0" borderId="8" xfId="0" applyFont="1" applyBorder="1" applyAlignment="1">
      <alignment horizontal="center" vertical="center" wrapText="1"/>
    </xf>
    <xf numFmtId="0" fontId="0" fillId="0" borderId="9" xfId="0" applyBorder="1" applyAlignment="1">
      <alignment horizontal="center"/>
    </xf>
    <xf numFmtId="0" fontId="49" fillId="0" borderId="3" xfId="0" applyFont="1" applyBorder="1" applyAlignment="1">
      <alignment horizontal="center" vertical="center" wrapText="1"/>
    </xf>
    <xf numFmtId="0" fontId="47" fillId="10" borderId="19" xfId="0" applyFont="1" applyFill="1" applyBorder="1" applyAlignment="1">
      <alignment horizontal="center" vertical="center"/>
    </xf>
    <xf numFmtId="0" fontId="1" fillId="10" borderId="75" xfId="0" applyFont="1" applyFill="1" applyBorder="1" applyAlignment="1">
      <alignment horizontal="center" vertical="center"/>
    </xf>
    <xf numFmtId="0" fontId="47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49" fillId="0" borderId="2" xfId="0" applyFont="1" applyBorder="1" applyAlignment="1">
      <alignment horizontal="center" vertical="center" wrapText="1"/>
    </xf>
    <xf numFmtId="0" fontId="49" fillId="0" borderId="8" xfId="0" applyFont="1" applyBorder="1" applyAlignment="1">
      <alignment horizontal="center" vertical="center" wrapText="1"/>
    </xf>
    <xf numFmtId="0" fontId="49" fillId="0" borderId="1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49" fillId="0" borderId="13" xfId="0" applyFont="1" applyBorder="1" applyAlignment="1">
      <alignment horizontal="center" vertical="center" wrapText="1"/>
    </xf>
    <xf numFmtId="0" fontId="49" fillId="0" borderId="3" xfId="0" applyFont="1" applyBorder="1" applyAlignment="1">
      <alignment horizontal="center" vertical="center" wrapText="1"/>
    </xf>
    <xf numFmtId="0" fontId="49" fillId="0" borderId="9" xfId="0" applyFont="1" applyBorder="1" applyAlignment="1">
      <alignment horizontal="center" vertical="center" wrapText="1"/>
    </xf>
    <xf numFmtId="0" fontId="49" fillId="0" borderId="37" xfId="0" applyFont="1" applyBorder="1" applyAlignment="1">
      <alignment horizontal="center" vertical="center" wrapText="1"/>
    </xf>
    <xf numFmtId="0" fontId="0" fillId="0" borderId="51" xfId="0" applyBorder="1" applyAlignment="1">
      <alignment horizontal="center" vertical="center"/>
    </xf>
    <xf numFmtId="0" fontId="50" fillId="10" borderId="41" xfId="0" applyFont="1" applyFill="1" applyBorder="1" applyAlignment="1">
      <alignment horizontal="center" vertical="center"/>
    </xf>
    <xf numFmtId="0" fontId="50" fillId="10" borderId="42" xfId="0" applyFont="1" applyFill="1" applyBorder="1" applyAlignment="1">
      <alignment horizontal="center" vertical="center"/>
    </xf>
    <xf numFmtId="0" fontId="50" fillId="10" borderId="43" xfId="0" applyFont="1" applyFill="1" applyBorder="1" applyAlignment="1">
      <alignment horizontal="center" vertical="center"/>
    </xf>
    <xf numFmtId="0" fontId="49" fillId="0" borderId="51" xfId="0" applyFont="1" applyBorder="1" applyAlignment="1">
      <alignment horizontal="center" vertical="center"/>
    </xf>
    <xf numFmtId="0" fontId="50" fillId="9" borderId="41" xfId="0" applyFont="1" applyFill="1" applyBorder="1" applyAlignment="1">
      <alignment horizontal="center" vertical="center"/>
    </xf>
    <xf numFmtId="0" fontId="50" fillId="9" borderId="42" xfId="0" applyFont="1" applyFill="1" applyBorder="1" applyAlignment="1">
      <alignment horizontal="center" vertical="center"/>
    </xf>
    <xf numFmtId="0" fontId="50" fillId="9" borderId="43" xfId="0" applyFont="1" applyFill="1" applyBorder="1" applyAlignment="1">
      <alignment horizontal="center" vertical="center"/>
    </xf>
    <xf numFmtId="0" fontId="14" fillId="0" borderId="82" xfId="0" applyFont="1" applyBorder="1" applyAlignment="1">
      <alignment horizontal="center" vertical="center"/>
    </xf>
    <xf numFmtId="0" fontId="14" fillId="0" borderId="58" xfId="0" applyFont="1" applyBorder="1" applyAlignment="1">
      <alignment horizontal="center" vertical="center"/>
    </xf>
    <xf numFmtId="0" fontId="14" fillId="0" borderId="91" xfId="0" applyFont="1" applyBorder="1" applyAlignment="1">
      <alignment horizontal="center" vertical="center"/>
    </xf>
    <xf numFmtId="0" fontId="8" fillId="0" borderId="92" xfId="0" applyFont="1" applyBorder="1" applyAlignment="1">
      <alignment horizontal="center" vertical="center"/>
    </xf>
    <xf numFmtId="0" fontId="8" fillId="0" borderId="91" xfId="0" applyFont="1" applyFill="1" applyBorder="1" applyAlignment="1">
      <alignment horizontal="center" vertical="center" wrapText="1"/>
    </xf>
    <xf numFmtId="0" fontId="14" fillId="0" borderId="86" xfId="0" applyFont="1" applyFill="1" applyBorder="1" applyAlignment="1">
      <alignment horizontal="center" vertical="center" wrapText="1"/>
    </xf>
    <xf numFmtId="0" fontId="18" fillId="0" borderId="86" xfId="0" applyFont="1" applyFill="1" applyBorder="1" applyAlignment="1">
      <alignment horizontal="center" vertical="center" wrapText="1"/>
    </xf>
    <xf numFmtId="0" fontId="14" fillId="0" borderId="89" xfId="0" applyFont="1" applyFill="1" applyBorder="1" applyAlignment="1">
      <alignment horizontal="center" vertical="center"/>
    </xf>
    <xf numFmtId="0" fontId="14" fillId="0" borderId="93" xfId="0" applyFont="1" applyFill="1" applyBorder="1" applyAlignment="1">
      <alignment horizontal="center" vertical="center" wrapText="1"/>
    </xf>
    <xf numFmtId="0" fontId="14" fillId="0" borderId="87" xfId="0" applyFont="1" applyFill="1" applyBorder="1" applyAlignment="1">
      <alignment horizontal="center"/>
    </xf>
    <xf numFmtId="0" fontId="14" fillId="0" borderId="92" xfId="0" applyFont="1" applyFill="1" applyBorder="1" applyAlignment="1">
      <alignment horizontal="center"/>
    </xf>
    <xf numFmtId="0" fontId="14" fillId="0" borderId="82" xfId="0" applyFont="1" applyFill="1" applyBorder="1" applyAlignment="1">
      <alignment horizontal="center" vertical="center" wrapText="1"/>
    </xf>
    <xf numFmtId="0" fontId="8" fillId="0" borderId="57" xfId="0" applyFont="1" applyFill="1" applyBorder="1" applyAlignment="1">
      <alignment horizontal="center" vertical="center" wrapText="1"/>
    </xf>
    <xf numFmtId="0" fontId="14" fillId="0" borderId="90" xfId="0" applyFont="1" applyBorder="1" applyAlignment="1">
      <alignment horizontal="center" vertical="center" wrapText="1"/>
    </xf>
    <xf numFmtId="0" fontId="14" fillId="0" borderId="93" xfId="0" applyFont="1" applyBorder="1" applyAlignment="1">
      <alignment horizontal="center" vertical="center"/>
    </xf>
    <xf numFmtId="0" fontId="14" fillId="0" borderId="94" xfId="0" applyFont="1" applyBorder="1" applyAlignment="1">
      <alignment horizontal="center" wrapText="1"/>
    </xf>
    <xf numFmtId="0" fontId="14" fillId="0" borderId="92" xfId="0" applyFont="1" applyFill="1" applyBorder="1" applyAlignment="1">
      <alignment horizontal="center" vertical="center" wrapText="1"/>
    </xf>
    <xf numFmtId="0" fontId="8" fillId="0" borderId="82" xfId="0" applyFont="1" applyFill="1" applyBorder="1" applyAlignment="1">
      <alignment horizontal="center" vertical="center" wrapText="1"/>
    </xf>
    <xf numFmtId="0" fontId="22" fillId="0" borderId="95" xfId="0" applyFont="1" applyBorder="1" applyAlignment="1">
      <alignment horizontal="center" vertical="center"/>
    </xf>
    <xf numFmtId="0" fontId="47" fillId="9" borderId="10" xfId="0" applyFont="1" applyFill="1" applyBorder="1" applyAlignment="1">
      <alignment horizontal="center" vertical="center"/>
    </xf>
    <xf numFmtId="0" fontId="47" fillId="9" borderId="81" xfId="0" applyFont="1" applyFill="1" applyBorder="1" applyAlignment="1">
      <alignment horizontal="center" vertical="center"/>
    </xf>
    <xf numFmtId="0" fontId="49" fillId="0" borderId="0" xfId="0" applyFont="1" applyBorder="1" applyAlignment="1">
      <alignment horizontal="center" vertical="center" wrapText="1"/>
    </xf>
    <xf numFmtId="0" fontId="42" fillId="0" borderId="0" xfId="0" applyFont="1" applyBorder="1" applyAlignment="1">
      <alignment horizontal="center" vertical="center" wrapText="1"/>
    </xf>
    <xf numFmtId="0" fontId="48" fillId="2" borderId="44" xfId="0" applyFont="1" applyFill="1" applyBorder="1" applyAlignment="1">
      <alignment horizontal="center" vertical="center"/>
    </xf>
    <xf numFmtId="0" fontId="48" fillId="2" borderId="40" xfId="0" applyFont="1" applyFill="1" applyBorder="1" applyAlignment="1">
      <alignment horizontal="center" vertical="center"/>
    </xf>
    <xf numFmtId="0" fontId="48" fillId="2" borderId="50" xfId="0" applyFont="1" applyFill="1" applyBorder="1" applyAlignment="1">
      <alignment horizontal="center" vertical="center"/>
    </xf>
    <xf numFmtId="0" fontId="42" fillId="0" borderId="8" xfId="0" applyFont="1" applyFill="1" applyBorder="1" applyAlignment="1">
      <alignment horizontal="center" vertical="center" wrapText="1"/>
    </xf>
    <xf numFmtId="0" fontId="47" fillId="2" borderId="12" xfId="0" applyFont="1" applyFill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/>
    </xf>
    <xf numFmtId="0" fontId="42" fillId="0" borderId="2" xfId="0" applyFont="1" applyBorder="1" applyAlignment="1">
      <alignment horizontal="center" vertical="center" wrapText="1"/>
    </xf>
    <xf numFmtId="0" fontId="42" fillId="0" borderId="2" xfId="0" applyFont="1" applyFill="1" applyBorder="1" applyAlignment="1">
      <alignment horizontal="center" vertical="center" wrapText="1"/>
    </xf>
    <xf numFmtId="0" fontId="49" fillId="0" borderId="2" xfId="0" applyFont="1" applyBorder="1" applyAlignment="1">
      <alignment horizontal="center" vertical="center" wrapText="1"/>
    </xf>
    <xf numFmtId="0" fontId="14" fillId="0" borderId="82" xfId="0" applyFont="1" applyFill="1" applyBorder="1" applyAlignment="1">
      <alignment horizontal="center" vertical="center"/>
    </xf>
    <xf numFmtId="0" fontId="14" fillId="0" borderId="58" xfId="0" applyFont="1" applyFill="1" applyBorder="1" applyAlignment="1">
      <alignment horizontal="center" vertical="center"/>
    </xf>
    <xf numFmtId="0" fontId="53" fillId="10" borderId="7" xfId="0" applyFont="1" applyFill="1" applyBorder="1" applyAlignment="1">
      <alignment horizontal="center" vertical="center"/>
    </xf>
    <xf numFmtId="0" fontId="53" fillId="2" borderId="8" xfId="0" applyFont="1" applyFill="1" applyBorder="1" applyAlignment="1">
      <alignment horizontal="center" vertical="center"/>
    </xf>
    <xf numFmtId="0" fontId="53" fillId="9" borderId="9" xfId="0" applyFont="1" applyFill="1" applyBorder="1" applyAlignment="1">
      <alignment horizontal="center" vertical="center"/>
    </xf>
    <xf numFmtId="0" fontId="52" fillId="10" borderId="1" xfId="0" applyFont="1" applyFill="1" applyBorder="1" applyAlignment="1">
      <alignment horizontal="center" vertical="center"/>
    </xf>
    <xf numFmtId="0" fontId="52" fillId="2" borderId="2" xfId="0" applyFont="1" applyFill="1" applyBorder="1" applyAlignment="1">
      <alignment horizontal="center" vertical="center"/>
    </xf>
    <xf numFmtId="0" fontId="52" fillId="9" borderId="3" xfId="0" applyFont="1" applyFill="1" applyBorder="1" applyAlignment="1">
      <alignment horizontal="center" vertical="center"/>
    </xf>
    <xf numFmtId="0" fontId="52" fillId="10" borderId="44" xfId="0" applyFont="1" applyFill="1" applyBorder="1" applyAlignment="1">
      <alignment horizontal="center" vertical="center"/>
    </xf>
    <xf numFmtId="0" fontId="52" fillId="2" borderId="40" xfId="0" applyFont="1" applyFill="1" applyBorder="1" applyAlignment="1">
      <alignment horizontal="center" vertical="center"/>
    </xf>
    <xf numFmtId="0" fontId="52" fillId="9" borderId="50" xfId="0" applyFont="1" applyFill="1" applyBorder="1" applyAlignment="1">
      <alignment horizontal="center" vertical="center"/>
    </xf>
    <xf numFmtId="164" fontId="53" fillId="0" borderId="19" xfId="0" applyNumberFormat="1" applyFont="1" applyBorder="1" applyAlignment="1">
      <alignment horizontal="center" vertical="center"/>
    </xf>
    <xf numFmtId="164" fontId="53" fillId="0" borderId="10" xfId="0" applyNumberFormat="1" applyFont="1" applyBorder="1" applyAlignment="1">
      <alignment horizontal="center" vertical="center"/>
    </xf>
    <xf numFmtId="164" fontId="53" fillId="0" borderId="73" xfId="0" applyNumberFormat="1" applyFont="1" applyBorder="1" applyAlignment="1">
      <alignment horizontal="center" vertical="center"/>
    </xf>
    <xf numFmtId="0" fontId="0" fillId="0" borderId="4" xfId="0" applyBorder="1"/>
    <xf numFmtId="0" fontId="0" fillId="0" borderId="11" xfId="0" applyBorder="1"/>
    <xf numFmtId="0" fontId="0" fillId="0" borderId="0" xfId="0" applyFont="1" applyBorder="1" applyAlignment="1">
      <alignment horizontal="center" vertical="center"/>
    </xf>
    <xf numFmtId="0" fontId="42" fillId="0" borderId="13" xfId="0" applyFont="1" applyFill="1" applyBorder="1" applyAlignment="1">
      <alignment horizontal="center" vertical="center" wrapText="1"/>
    </xf>
    <xf numFmtId="0" fontId="42" fillId="0" borderId="2" xfId="0" applyFont="1" applyFill="1" applyBorder="1" applyAlignment="1">
      <alignment horizontal="center" vertical="center" wrapText="1"/>
    </xf>
    <xf numFmtId="0" fontId="0" fillId="0" borderId="63" xfId="0" applyBorder="1" applyAlignment="1">
      <alignment horizontal="center"/>
    </xf>
    <xf numFmtId="0" fontId="16" fillId="11" borderId="2" xfId="0" applyFont="1" applyFill="1" applyBorder="1" applyAlignment="1">
      <alignment horizontal="center" vertical="center"/>
    </xf>
    <xf numFmtId="0" fontId="16" fillId="11" borderId="3" xfId="0" applyFont="1" applyFill="1" applyBorder="1" applyAlignment="1">
      <alignment horizontal="center" vertical="center"/>
    </xf>
    <xf numFmtId="0" fontId="16" fillId="11" borderId="8" xfId="0" applyFont="1" applyFill="1" applyBorder="1" applyAlignment="1">
      <alignment horizontal="center" vertical="center"/>
    </xf>
    <xf numFmtId="0" fontId="16" fillId="11" borderId="9" xfId="0" applyFont="1" applyFill="1" applyBorder="1" applyAlignment="1">
      <alignment horizontal="center" vertical="center"/>
    </xf>
    <xf numFmtId="0" fontId="16" fillId="11" borderId="6" xfId="0" applyFont="1" applyFill="1" applyBorder="1" applyAlignment="1">
      <alignment horizontal="center" vertical="center" wrapText="1"/>
    </xf>
    <xf numFmtId="0" fontId="36" fillId="13" borderId="67" xfId="0" applyFont="1" applyFill="1" applyBorder="1" applyAlignment="1">
      <alignment horizontal="center" vertical="center"/>
    </xf>
    <xf numFmtId="0" fontId="36" fillId="13" borderId="68" xfId="0" applyFont="1" applyFill="1" applyBorder="1" applyAlignment="1">
      <alignment horizontal="center" vertical="center"/>
    </xf>
    <xf numFmtId="0" fontId="36" fillId="13" borderId="69" xfId="0" applyFont="1" applyFill="1" applyBorder="1" applyAlignment="1">
      <alignment horizontal="center" vertical="center"/>
    </xf>
    <xf numFmtId="0" fontId="36" fillId="13" borderId="70" xfId="0" applyFont="1" applyFill="1" applyBorder="1" applyAlignment="1">
      <alignment horizontal="center" vertical="center"/>
    </xf>
    <xf numFmtId="0" fontId="36" fillId="13" borderId="65" xfId="0" applyFont="1" applyFill="1" applyBorder="1" applyAlignment="1">
      <alignment horizontal="center" vertical="center"/>
    </xf>
    <xf numFmtId="0" fontId="36" fillId="13" borderId="71" xfId="0" applyFont="1" applyFill="1" applyBorder="1" applyAlignment="1">
      <alignment horizontal="center" vertical="center"/>
    </xf>
    <xf numFmtId="0" fontId="28" fillId="4" borderId="8" xfId="0" applyFont="1" applyFill="1" applyBorder="1" applyAlignment="1">
      <alignment horizontal="center" vertical="center"/>
    </xf>
    <xf numFmtId="0" fontId="28" fillId="4" borderId="9" xfId="0" applyFont="1" applyFill="1" applyBorder="1" applyAlignment="1">
      <alignment horizontal="center" vertical="center"/>
    </xf>
    <xf numFmtId="0" fontId="0" fillId="0" borderId="65" xfId="0" applyBorder="1" applyAlignment="1">
      <alignment horizontal="center"/>
    </xf>
    <xf numFmtId="0" fontId="32" fillId="11" borderId="13" xfId="0" applyFont="1" applyFill="1" applyBorder="1" applyAlignment="1">
      <alignment horizontal="center" vertical="center" wrapText="1"/>
    </xf>
    <xf numFmtId="0" fontId="32" fillId="11" borderId="51" xfId="0" applyFont="1" applyFill="1" applyBorder="1" applyAlignment="1">
      <alignment horizontal="center" vertical="center" wrapText="1"/>
    </xf>
    <xf numFmtId="0" fontId="16" fillId="11" borderId="1" xfId="0" applyFont="1" applyFill="1" applyBorder="1" applyAlignment="1">
      <alignment horizontal="center" vertical="center" wrapText="1"/>
    </xf>
    <xf numFmtId="0" fontId="16" fillId="11" borderId="1" xfId="0" applyFont="1" applyFill="1" applyBorder="1" applyAlignment="1">
      <alignment horizontal="center" vertical="center"/>
    </xf>
    <xf numFmtId="0" fontId="16" fillId="11" borderId="7" xfId="0" applyFont="1" applyFill="1" applyBorder="1" applyAlignment="1">
      <alignment horizontal="center" vertical="center"/>
    </xf>
    <xf numFmtId="0" fontId="30" fillId="6" borderId="16" xfId="0" applyFont="1" applyFill="1" applyBorder="1" applyAlignment="1">
      <alignment horizontal="center" vertical="center"/>
    </xf>
    <xf numFmtId="0" fontId="30" fillId="6" borderId="17" xfId="0" applyFont="1" applyFill="1" applyBorder="1" applyAlignment="1">
      <alignment horizontal="center" vertical="center"/>
    </xf>
    <xf numFmtId="0" fontId="30" fillId="6" borderId="59" xfId="0" applyFont="1" applyFill="1" applyBorder="1" applyAlignment="1">
      <alignment horizontal="center" vertical="center"/>
    </xf>
    <xf numFmtId="0" fontId="30" fillId="6" borderId="19" xfId="0" applyFont="1" applyFill="1" applyBorder="1" applyAlignment="1">
      <alignment horizontal="center" vertical="center"/>
    </xf>
    <xf numFmtId="0" fontId="30" fillId="6" borderId="10" xfId="0" applyFont="1" applyFill="1" applyBorder="1" applyAlignment="1">
      <alignment horizontal="center" vertical="center"/>
    </xf>
    <xf numFmtId="0" fontId="30" fillId="6" borderId="64" xfId="0" applyFont="1" applyFill="1" applyBorder="1" applyAlignment="1">
      <alignment horizontal="center" vertical="center"/>
    </xf>
    <xf numFmtId="0" fontId="31" fillId="4" borderId="41" xfId="0" applyFont="1" applyFill="1" applyBorder="1" applyAlignment="1">
      <alignment horizontal="center" vertical="center"/>
    </xf>
    <xf numFmtId="0" fontId="31" fillId="4" borderId="42" xfId="0" applyFont="1" applyFill="1" applyBorder="1" applyAlignment="1">
      <alignment horizontal="center" vertical="center"/>
    </xf>
    <xf numFmtId="0" fontId="31" fillId="4" borderId="43" xfId="0" applyFont="1" applyFill="1" applyBorder="1" applyAlignment="1">
      <alignment horizontal="center" vertical="center"/>
    </xf>
    <xf numFmtId="0" fontId="30" fillId="5" borderId="44" xfId="0" applyFont="1" applyFill="1" applyBorder="1" applyAlignment="1">
      <alignment horizontal="center" vertical="center"/>
    </xf>
    <xf numFmtId="0" fontId="30" fillId="5" borderId="40" xfId="0" applyFont="1" applyFill="1" applyBorder="1" applyAlignment="1">
      <alignment horizontal="center" vertical="center"/>
    </xf>
    <xf numFmtId="0" fontId="30" fillId="5" borderId="50" xfId="0" applyFont="1" applyFill="1" applyBorder="1" applyAlignment="1">
      <alignment horizontal="center" vertical="center"/>
    </xf>
    <xf numFmtId="0" fontId="30" fillId="5" borderId="7" xfId="0" applyFont="1" applyFill="1" applyBorder="1" applyAlignment="1">
      <alignment horizontal="center" vertical="center"/>
    </xf>
    <xf numFmtId="0" fontId="30" fillId="5" borderId="8" xfId="0" applyFont="1" applyFill="1" applyBorder="1" applyAlignment="1">
      <alignment horizontal="center" vertical="center"/>
    </xf>
    <xf numFmtId="0" fontId="30" fillId="5" borderId="9" xfId="0" applyFont="1" applyFill="1" applyBorder="1" applyAlignment="1">
      <alignment horizontal="center" vertical="center"/>
    </xf>
    <xf numFmtId="0" fontId="16" fillId="11" borderId="26" xfId="0" applyFont="1" applyFill="1" applyBorder="1" applyAlignment="1">
      <alignment horizontal="center" vertical="center" wrapText="1"/>
    </xf>
    <xf numFmtId="0" fontId="27" fillId="11" borderId="13" xfId="0" applyFont="1" applyFill="1" applyBorder="1" applyAlignment="1">
      <alignment horizontal="center" vertical="center"/>
    </xf>
    <xf numFmtId="0" fontId="27" fillId="11" borderId="51" xfId="0" applyFont="1" applyFill="1" applyBorder="1" applyAlignment="1">
      <alignment horizontal="center" vertical="center"/>
    </xf>
    <xf numFmtId="0" fontId="33" fillId="4" borderId="38" xfId="0" applyFont="1" applyFill="1" applyBorder="1" applyAlignment="1">
      <alignment horizontal="center" vertical="center"/>
    </xf>
    <xf numFmtId="0" fontId="33" fillId="4" borderId="35" xfId="0" applyFont="1" applyFill="1" applyBorder="1" applyAlignment="1">
      <alignment horizontal="center" vertical="center"/>
    </xf>
    <xf numFmtId="0" fontId="33" fillId="4" borderId="36" xfId="0" applyFont="1" applyFill="1" applyBorder="1" applyAlignment="1">
      <alignment horizontal="center" vertical="center"/>
    </xf>
    <xf numFmtId="0" fontId="28" fillId="4" borderId="53" xfId="0" applyFont="1" applyFill="1" applyBorder="1" applyAlignment="1">
      <alignment horizontal="center" vertical="center"/>
    </xf>
    <xf numFmtId="0" fontId="28" fillId="4" borderId="66" xfId="0" applyFont="1" applyFill="1" applyBorder="1" applyAlignment="1">
      <alignment horizontal="center" vertical="center"/>
    </xf>
    <xf numFmtId="0" fontId="16" fillId="11" borderId="4" xfId="0" applyFont="1" applyFill="1" applyBorder="1" applyAlignment="1">
      <alignment horizontal="justify" vertical="center" wrapText="1"/>
    </xf>
    <xf numFmtId="0" fontId="16" fillId="11" borderId="5" xfId="0" applyFont="1" applyFill="1" applyBorder="1" applyAlignment="1">
      <alignment horizontal="justify" vertical="center" wrapText="1"/>
    </xf>
    <xf numFmtId="0" fontId="16" fillId="11" borderId="52" xfId="0" applyFont="1" applyFill="1" applyBorder="1" applyAlignment="1">
      <alignment horizontal="justify" vertical="center" wrapText="1"/>
    </xf>
    <xf numFmtId="0" fontId="16" fillId="11" borderId="24" xfId="0" applyFont="1" applyFill="1" applyBorder="1" applyAlignment="1">
      <alignment horizontal="justify" vertical="center" wrapText="1"/>
    </xf>
    <xf numFmtId="0" fontId="16" fillId="11" borderId="25" xfId="0" applyFont="1" applyFill="1" applyBorder="1" applyAlignment="1">
      <alignment horizontal="justify" vertical="center" wrapText="1"/>
    </xf>
    <xf numFmtId="0" fontId="16" fillId="11" borderId="55" xfId="0" applyFont="1" applyFill="1" applyBorder="1" applyAlignment="1">
      <alignment horizontal="justify" vertical="center" wrapText="1"/>
    </xf>
    <xf numFmtId="0" fontId="16" fillId="11" borderId="23" xfId="0" applyFont="1" applyFill="1" applyBorder="1" applyAlignment="1">
      <alignment horizontal="center" vertical="center" wrapText="1"/>
    </xf>
    <xf numFmtId="0" fontId="35" fillId="13" borderId="31" xfId="0" applyFont="1" applyFill="1" applyBorder="1" applyAlignment="1">
      <alignment horizontal="center" vertical="center"/>
    </xf>
    <xf numFmtId="0" fontId="34" fillId="13" borderId="27" xfId="0" applyFont="1" applyFill="1" applyBorder="1" applyAlignment="1">
      <alignment horizontal="center" vertical="center"/>
    </xf>
    <xf numFmtId="0" fontId="34" fillId="13" borderId="30" xfId="0" applyFont="1" applyFill="1" applyBorder="1" applyAlignment="1">
      <alignment horizontal="center" vertical="center"/>
    </xf>
    <xf numFmtId="0" fontId="23" fillId="11" borderId="6" xfId="0" applyFont="1" applyFill="1" applyBorder="1" applyAlignment="1">
      <alignment horizontal="center" vertical="center"/>
    </xf>
    <xf numFmtId="0" fontId="23" fillId="11" borderId="34" xfId="0" applyFont="1" applyFill="1" applyBorder="1" applyAlignment="1">
      <alignment horizontal="center" vertical="center"/>
    </xf>
    <xf numFmtId="0" fontId="45" fillId="15" borderId="74" xfId="0" applyFont="1" applyFill="1" applyBorder="1" applyAlignment="1">
      <alignment horizontal="center" vertical="center" wrapText="1"/>
    </xf>
    <xf numFmtId="0" fontId="42" fillId="0" borderId="2" xfId="0" applyFont="1" applyBorder="1" applyAlignment="1">
      <alignment horizontal="center" vertical="center" wrapText="1"/>
    </xf>
    <xf numFmtId="0" fontId="43" fillId="0" borderId="2" xfId="0" applyFont="1" applyBorder="1" applyAlignment="1">
      <alignment horizontal="center" vertical="center" wrapText="1"/>
    </xf>
    <xf numFmtId="0" fontId="51" fillId="0" borderId="2" xfId="0" applyFont="1" applyFill="1" applyBorder="1" applyAlignment="1">
      <alignment horizontal="center" vertical="center" textRotation="90" wrapText="1"/>
    </xf>
    <xf numFmtId="0" fontId="42" fillId="0" borderId="11" xfId="0" applyFont="1" applyFill="1" applyBorder="1" applyAlignment="1">
      <alignment horizontal="center" vertical="center" wrapText="1"/>
    </xf>
    <xf numFmtId="0" fontId="42" fillId="0" borderId="13" xfId="0" applyFont="1" applyFill="1" applyBorder="1" applyAlignment="1">
      <alignment horizontal="center" vertical="center" wrapText="1"/>
    </xf>
    <xf numFmtId="0" fontId="42" fillId="0" borderId="11" xfId="0" applyFont="1" applyBorder="1" applyAlignment="1">
      <alignment horizontal="center" vertical="center" wrapText="1"/>
    </xf>
    <xf numFmtId="0" fontId="42" fillId="0" borderId="15" xfId="0" applyFont="1" applyBorder="1" applyAlignment="1">
      <alignment horizontal="center" vertical="center" wrapText="1"/>
    </xf>
    <xf numFmtId="0" fontId="42" fillId="0" borderId="13" xfId="0" applyFont="1" applyBorder="1" applyAlignment="1">
      <alignment horizontal="center" vertical="center" wrapText="1"/>
    </xf>
    <xf numFmtId="0" fontId="43" fillId="0" borderId="11" xfId="0" applyFont="1" applyBorder="1" applyAlignment="1">
      <alignment horizontal="center" vertical="center" wrapText="1"/>
    </xf>
    <xf numFmtId="0" fontId="43" fillId="0" borderId="15" xfId="0" applyFont="1" applyBorder="1" applyAlignment="1">
      <alignment horizontal="center" vertical="center" wrapText="1"/>
    </xf>
    <xf numFmtId="0" fontId="42" fillId="0" borderId="11" xfId="0" applyFont="1" applyFill="1" applyBorder="1" applyAlignment="1">
      <alignment horizontal="center" vertical="center"/>
    </xf>
    <xf numFmtId="0" fontId="42" fillId="0" borderId="13" xfId="0" applyFont="1" applyFill="1" applyBorder="1" applyAlignment="1">
      <alignment horizontal="center" vertical="center"/>
    </xf>
    <xf numFmtId="0" fontId="43" fillId="0" borderId="13" xfId="0" applyFont="1" applyBorder="1" applyAlignment="1">
      <alignment horizontal="center" vertical="center" wrapText="1"/>
    </xf>
    <xf numFmtId="0" fontId="12" fillId="7" borderId="45" xfId="0" applyFont="1" applyFill="1" applyBorder="1" applyAlignment="1">
      <alignment horizontal="center" vertical="center" wrapText="1"/>
    </xf>
    <xf numFmtId="0" fontId="12" fillId="7" borderId="46" xfId="0" applyFont="1" applyFill="1" applyBorder="1" applyAlignment="1">
      <alignment horizontal="center" vertical="center" wrapText="1"/>
    </xf>
    <xf numFmtId="0" fontId="42" fillId="0" borderId="2" xfId="0" applyFont="1" applyFill="1" applyBorder="1" applyAlignment="1">
      <alignment horizontal="center" vertical="center" wrapText="1"/>
    </xf>
    <xf numFmtId="0" fontId="9" fillId="7" borderId="45" xfId="0" applyFont="1" applyFill="1" applyBorder="1" applyAlignment="1">
      <alignment horizontal="center" vertical="center" wrapText="1"/>
    </xf>
    <xf numFmtId="0" fontId="9" fillId="7" borderId="46" xfId="0" applyFont="1" applyFill="1" applyBorder="1" applyAlignment="1">
      <alignment horizontal="center" vertical="center" wrapText="1"/>
    </xf>
    <xf numFmtId="0" fontId="9" fillId="4" borderId="38" xfId="0" applyFont="1" applyFill="1" applyBorder="1" applyAlignment="1">
      <alignment horizontal="center" vertical="center"/>
    </xf>
    <xf numFmtId="0" fontId="9" fillId="4" borderId="35" xfId="0" applyFont="1" applyFill="1" applyBorder="1" applyAlignment="1">
      <alignment horizontal="center" vertical="center"/>
    </xf>
    <xf numFmtId="0" fontId="9" fillId="4" borderId="39" xfId="0" applyFont="1" applyFill="1" applyBorder="1" applyAlignment="1">
      <alignment horizontal="center" vertical="center"/>
    </xf>
    <xf numFmtId="0" fontId="42" fillId="0" borderId="15" xfId="0" applyFont="1" applyFill="1" applyBorder="1" applyAlignment="1">
      <alignment horizontal="center" vertical="center"/>
    </xf>
    <xf numFmtId="0" fontId="42" fillId="0" borderId="2" xfId="0" applyFont="1" applyFill="1" applyBorder="1" applyAlignment="1">
      <alignment horizontal="center" vertical="center"/>
    </xf>
    <xf numFmtId="0" fontId="13" fillId="5" borderId="45" xfId="0" applyFont="1" applyFill="1" applyBorder="1" applyAlignment="1">
      <alignment horizontal="center" vertical="center" wrapText="1"/>
    </xf>
    <xf numFmtId="0" fontId="13" fillId="5" borderId="46" xfId="0" applyFont="1" applyFill="1" applyBorder="1" applyAlignment="1">
      <alignment horizontal="center" vertical="center" wrapText="1"/>
    </xf>
    <xf numFmtId="0" fontId="13" fillId="6" borderId="45" xfId="0" applyFont="1" applyFill="1" applyBorder="1" applyAlignment="1">
      <alignment horizontal="center" vertical="center" wrapText="1"/>
    </xf>
    <xf numFmtId="0" fontId="13" fillId="6" borderId="46" xfId="0" applyFont="1" applyFill="1" applyBorder="1" applyAlignment="1">
      <alignment horizontal="center" vertical="center" wrapText="1"/>
    </xf>
    <xf numFmtId="0" fontId="44" fillId="0" borderId="11" xfId="0" applyFont="1" applyFill="1" applyBorder="1" applyAlignment="1">
      <alignment horizontal="center" vertical="center" wrapText="1"/>
    </xf>
    <xf numFmtId="0" fontId="44" fillId="0" borderId="13" xfId="0" applyFont="1" applyFill="1" applyBorder="1" applyAlignment="1">
      <alignment horizontal="center" vertical="center" wrapText="1"/>
    </xf>
    <xf numFmtId="0" fontId="38" fillId="7" borderId="45" xfId="0" applyFont="1" applyFill="1" applyBorder="1" applyAlignment="1">
      <alignment horizontal="center" vertical="center" wrapText="1"/>
    </xf>
    <xf numFmtId="0" fontId="38" fillId="7" borderId="46" xfId="0" applyFont="1" applyFill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 wrapText="1"/>
    </xf>
    <xf numFmtId="0" fontId="17" fillId="0" borderId="13" xfId="0" applyFont="1" applyBorder="1" applyAlignment="1">
      <alignment horizontal="center" vertical="center" wrapText="1"/>
    </xf>
    <xf numFmtId="0" fontId="43" fillId="0" borderId="11" xfId="0" applyFont="1" applyFill="1" applyBorder="1" applyAlignment="1">
      <alignment horizontal="center" vertical="center" wrapText="1"/>
    </xf>
    <xf numFmtId="0" fontId="43" fillId="0" borderId="15" xfId="0" applyFont="1" applyFill="1" applyBorder="1" applyAlignment="1">
      <alignment horizontal="center" vertical="center" wrapText="1"/>
    </xf>
    <xf numFmtId="0" fontId="43" fillId="0" borderId="13" xfId="0" applyFont="1" applyFill="1" applyBorder="1" applyAlignment="1">
      <alignment horizontal="center" vertical="center" wrapText="1"/>
    </xf>
    <xf numFmtId="0" fontId="21" fillId="0" borderId="45" xfId="0" applyFont="1" applyFill="1" applyBorder="1" applyAlignment="1">
      <alignment horizontal="center" vertical="center" textRotation="90" wrapText="1"/>
    </xf>
    <xf numFmtId="0" fontId="21" fillId="0" borderId="15" xfId="0" applyFont="1" applyFill="1" applyBorder="1" applyAlignment="1">
      <alignment horizontal="center" vertical="center" textRotation="90" wrapText="1"/>
    </xf>
    <xf numFmtId="0" fontId="21" fillId="0" borderId="13" xfId="0" applyFont="1" applyFill="1" applyBorder="1" applyAlignment="1">
      <alignment horizontal="center" vertical="center" textRotation="90" wrapText="1"/>
    </xf>
    <xf numFmtId="0" fontId="51" fillId="0" borderId="11" xfId="0" applyFont="1" applyFill="1" applyBorder="1" applyAlignment="1">
      <alignment horizontal="center" vertical="center" textRotation="90"/>
    </xf>
    <xf numFmtId="0" fontId="51" fillId="0" borderId="15" xfId="0" applyFont="1" applyFill="1" applyBorder="1" applyAlignment="1">
      <alignment horizontal="center" vertical="center" textRotation="90"/>
    </xf>
    <xf numFmtId="0" fontId="51" fillId="0" borderId="13" xfId="0" applyFont="1" applyFill="1" applyBorder="1" applyAlignment="1">
      <alignment horizontal="center" vertical="center" textRotation="90"/>
    </xf>
    <xf numFmtId="0" fontId="42" fillId="0" borderId="45" xfId="0" applyFont="1" applyBorder="1" applyAlignment="1">
      <alignment horizontal="center" vertical="center" wrapText="1"/>
    </xf>
    <xf numFmtId="0" fontId="43" fillId="0" borderId="45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0" fontId="9" fillId="4" borderId="6" xfId="0" applyFont="1" applyFill="1" applyBorder="1" applyAlignment="1">
      <alignment horizontal="center" vertical="center"/>
    </xf>
    <xf numFmtId="0" fontId="12" fillId="4" borderId="11" xfId="0" applyFont="1" applyFill="1" applyBorder="1" applyAlignment="1">
      <alignment horizontal="center" vertical="center" wrapText="1"/>
    </xf>
    <xf numFmtId="0" fontId="12" fillId="4" borderId="13" xfId="0" applyFont="1" applyFill="1" applyBorder="1" applyAlignment="1">
      <alignment horizontal="center" vertical="center" wrapText="1"/>
    </xf>
    <xf numFmtId="0" fontId="13" fillId="4" borderId="11" xfId="0" applyFont="1" applyFill="1" applyBorder="1" applyAlignment="1">
      <alignment horizontal="center" vertical="center" wrapText="1"/>
    </xf>
    <xf numFmtId="0" fontId="13" fillId="4" borderId="13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4" fillId="0" borderId="84" xfId="0" applyFont="1" applyBorder="1" applyAlignment="1">
      <alignment horizontal="center" vertical="center"/>
    </xf>
    <xf numFmtId="0" fontId="14" fillId="0" borderId="58" xfId="0" applyFont="1" applyBorder="1" applyAlignment="1">
      <alignment horizontal="center" vertical="center"/>
    </xf>
    <xf numFmtId="0" fontId="41" fillId="15" borderId="18" xfId="0" applyFont="1" applyFill="1" applyBorder="1" applyAlignment="1">
      <alignment horizontal="center" vertical="center" wrapText="1"/>
    </xf>
    <xf numFmtId="0" fontId="41" fillId="15" borderId="65" xfId="0" applyFont="1" applyFill="1" applyBorder="1" applyAlignment="1">
      <alignment horizontal="center" vertical="center" wrapText="1"/>
    </xf>
    <xf numFmtId="0" fontId="41" fillId="15" borderId="71" xfId="0" applyFont="1" applyFill="1" applyBorder="1" applyAlignment="1">
      <alignment horizontal="center" vertical="center" wrapText="1"/>
    </xf>
    <xf numFmtId="0" fontId="14" fillId="0" borderId="85" xfId="0" applyFont="1" applyFill="1" applyBorder="1" applyAlignment="1">
      <alignment horizontal="center" vertical="center"/>
    </xf>
    <xf numFmtId="0" fontId="14" fillId="0" borderId="86" xfId="0" applyFont="1" applyFill="1" applyBorder="1" applyAlignment="1">
      <alignment horizontal="center" vertical="center"/>
    </xf>
    <xf numFmtId="0" fontId="14" fillId="0" borderId="87" xfId="0" applyFont="1" applyFill="1" applyBorder="1" applyAlignment="1">
      <alignment horizontal="center" vertical="center"/>
    </xf>
    <xf numFmtId="0" fontId="10" fillId="0" borderId="83" xfId="0" applyFont="1" applyBorder="1" applyAlignment="1">
      <alignment horizontal="center" vertical="center" wrapText="1"/>
    </xf>
    <xf numFmtId="0" fontId="10" fillId="0" borderId="70" xfId="0" applyFont="1" applyBorder="1" applyAlignment="1">
      <alignment horizontal="center" vertical="center" wrapText="1"/>
    </xf>
    <xf numFmtId="0" fontId="24" fillId="7" borderId="85" xfId="0" applyFont="1" applyFill="1" applyBorder="1" applyAlignment="1">
      <alignment horizontal="center" vertical="center" wrapText="1"/>
    </xf>
    <xf numFmtId="0" fontId="24" fillId="7" borderId="86" xfId="0" applyFont="1" applyFill="1" applyBorder="1" applyAlignment="1">
      <alignment horizontal="center" vertical="center" wrapText="1"/>
    </xf>
    <xf numFmtId="0" fontId="24" fillId="7" borderId="89" xfId="0" applyFont="1" applyFill="1" applyBorder="1" applyAlignment="1">
      <alignment horizontal="center" vertical="center" wrapText="1"/>
    </xf>
    <xf numFmtId="0" fontId="24" fillId="7" borderId="93" xfId="0" applyFont="1" applyFill="1" applyBorder="1" applyAlignment="1">
      <alignment horizontal="center" vertical="center" wrapText="1"/>
    </xf>
    <xf numFmtId="0" fontId="24" fillId="7" borderId="91" xfId="0" applyFont="1" applyFill="1" applyBorder="1" applyAlignment="1">
      <alignment horizontal="center" vertical="center" wrapText="1"/>
    </xf>
    <xf numFmtId="0" fontId="14" fillId="0" borderId="88" xfId="0" applyFont="1" applyFill="1" applyBorder="1" applyAlignment="1">
      <alignment horizontal="center" vertical="center"/>
    </xf>
    <xf numFmtId="0" fontId="14" fillId="0" borderId="86" xfId="0" applyFont="1" applyFill="1" applyBorder="1" applyAlignment="1">
      <alignment horizontal="center" vertical="center" wrapText="1"/>
    </xf>
    <xf numFmtId="0" fontId="14" fillId="0" borderId="87" xfId="0" applyFont="1" applyFill="1" applyBorder="1" applyAlignment="1">
      <alignment horizontal="center" vertical="center" wrapText="1"/>
    </xf>
    <xf numFmtId="0" fontId="14" fillId="0" borderId="90" xfId="0" applyFont="1" applyBorder="1" applyAlignment="1">
      <alignment horizontal="center" vertical="center"/>
    </xf>
    <xf numFmtId="0" fontId="52" fillId="0" borderId="44" xfId="0" applyFont="1" applyBorder="1" applyAlignment="1">
      <alignment horizontal="center" vertical="center"/>
    </xf>
    <xf numFmtId="0" fontId="52" fillId="0" borderId="40" xfId="0" applyFont="1" applyBorder="1" applyAlignment="1">
      <alignment horizontal="center" vertical="center"/>
    </xf>
    <xf numFmtId="0" fontId="52" fillId="0" borderId="50" xfId="0" applyFont="1" applyBorder="1" applyAlignment="1">
      <alignment horizontal="center" vertical="center"/>
    </xf>
    <xf numFmtId="0" fontId="49" fillId="0" borderId="37" xfId="0" applyFont="1" applyBorder="1" applyAlignment="1">
      <alignment horizontal="center" vertical="center" wrapText="1"/>
    </xf>
    <xf numFmtId="0" fontId="49" fillId="0" borderId="1" xfId="0" applyFont="1" applyBorder="1" applyAlignment="1">
      <alignment horizontal="center" vertical="center" wrapText="1"/>
    </xf>
    <xf numFmtId="0" fontId="49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49" fillId="0" borderId="3" xfId="0" applyFont="1" applyBorder="1" applyAlignment="1">
      <alignment horizontal="center" vertical="center" wrapText="1"/>
    </xf>
    <xf numFmtId="0" fontId="49" fillId="0" borderId="8" xfId="0" applyFont="1" applyBorder="1" applyAlignment="1">
      <alignment horizontal="center" vertical="center" wrapText="1"/>
    </xf>
    <xf numFmtId="0" fontId="49" fillId="0" borderId="78" xfId="0" applyFont="1" applyBorder="1" applyAlignment="1">
      <alignment horizontal="center" vertical="center" wrapText="1"/>
    </xf>
    <xf numFmtId="0" fontId="49" fillId="0" borderId="80" xfId="0" applyFont="1" applyBorder="1" applyAlignment="1">
      <alignment horizontal="center" vertical="center" wrapText="1"/>
    </xf>
    <xf numFmtId="0" fontId="49" fillId="0" borderId="47" xfId="0" applyFont="1" applyBorder="1" applyAlignment="1">
      <alignment horizontal="center" vertical="center" wrapText="1"/>
    </xf>
    <xf numFmtId="0" fontId="49" fillId="0" borderId="77" xfId="0" applyFont="1" applyBorder="1" applyAlignment="1">
      <alignment horizontal="center" vertical="center" wrapText="1"/>
    </xf>
    <xf numFmtId="0" fontId="49" fillId="0" borderId="79" xfId="0" applyFont="1" applyBorder="1" applyAlignment="1">
      <alignment horizontal="center" vertical="center" wrapText="1"/>
    </xf>
    <xf numFmtId="0" fontId="49" fillId="0" borderId="76" xfId="0" applyFont="1" applyBorder="1" applyAlignment="1">
      <alignment horizontal="center" vertical="center" wrapText="1"/>
    </xf>
  </cellXfs>
  <cellStyles count="1">
    <cellStyle name="Normal" xfId="0" builtinId="0"/>
  </cellStyles>
  <dxfs count="63">
    <dxf>
      <fill>
        <patternFill>
          <bgColor rgb="FFFF00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1"/>
      </font>
      <fill>
        <patternFill>
          <bgColor theme="9" tint="-0.24994659260841701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1"/>
      </font>
      <fill>
        <patternFill>
          <bgColor theme="9" tint="-0.24994659260841701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1"/>
      </font>
      <fill>
        <patternFill>
          <bgColor theme="9" tint="-0.24994659260841701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1"/>
      </font>
      <fill>
        <patternFill>
          <bgColor theme="9" tint="-0.24994659260841701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1"/>
      </font>
      <fill>
        <patternFill>
          <bgColor theme="9" tint="-0.24994659260841701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1"/>
      </font>
      <fill>
        <patternFill>
          <bgColor theme="9" tint="-0.24994659260841701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1"/>
      </font>
      <fill>
        <patternFill>
          <bgColor theme="9" tint="-0.24994659260841701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1"/>
      </font>
      <fill>
        <patternFill>
          <bgColor theme="9" tint="-0.24994659260841701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1"/>
      </font>
      <fill>
        <patternFill>
          <bgColor theme="9" tint="-0.24994659260841701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s-CO" sz="1200">
                <a:latin typeface="Arial" panose="020B0604020202020204" pitchFamily="34" charset="0"/>
                <a:cs typeface="Arial" panose="020B0604020202020204" pitchFamily="34" charset="0"/>
              </a:rPr>
              <a:t>Porcentaje</a:t>
            </a:r>
            <a:r>
              <a:rPr lang="es-CO" sz="1200" baseline="0">
                <a:latin typeface="Arial" panose="020B0604020202020204" pitchFamily="34" charset="0"/>
                <a:cs typeface="Arial" panose="020B0604020202020204" pitchFamily="34" charset="0"/>
              </a:rPr>
              <a:t> Valoración Impactos Ambientales</a:t>
            </a:r>
            <a:endParaRPr lang="es-CO" sz="12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spPr>
            <a:solidFill>
              <a:schemeClr val="lt1"/>
            </a:solidFill>
            <a:ln w="12700" cap="flat" cmpd="sng" algn="ctr">
              <a:solidFill>
                <a:schemeClr val="dk1"/>
              </a:solidFill>
              <a:prstDash val="solid"/>
              <a:miter lim="800000"/>
            </a:ln>
            <a:effectLst/>
          </c:spPr>
          <c:dPt>
            <c:idx val="0"/>
            <c:bubble3D val="0"/>
            <c:spPr>
              <a:solidFill>
                <a:schemeClr val="accent6">
                  <a:lumMod val="75000"/>
                </a:schemeClr>
              </a:solidFill>
              <a:ln w="12700" cap="flat" cmpd="sng" algn="ctr">
                <a:solidFill>
                  <a:schemeClr val="dk1"/>
                </a:solidFill>
                <a:prstDash val="solid"/>
                <a:miter lim="800000"/>
              </a:ln>
              <a:effectLst/>
            </c:spPr>
          </c:dPt>
          <c:dPt>
            <c:idx val="1"/>
            <c:bubble3D val="0"/>
            <c:spPr>
              <a:solidFill>
                <a:srgbClr val="FFFF00"/>
              </a:solidFill>
              <a:ln w="12700" cap="flat" cmpd="sng" algn="ctr">
                <a:solidFill>
                  <a:schemeClr val="dk1"/>
                </a:solidFill>
                <a:prstDash val="solid"/>
                <a:miter lim="800000"/>
              </a:ln>
              <a:effectLst/>
            </c:spPr>
          </c:dPt>
          <c:dPt>
            <c:idx val="2"/>
            <c:bubble3D val="0"/>
            <c:spPr>
              <a:solidFill>
                <a:srgbClr val="FF0000"/>
              </a:solidFill>
              <a:ln w="12700" cap="flat" cmpd="sng" algn="ctr">
                <a:solidFill>
                  <a:schemeClr val="dk1"/>
                </a:solidFill>
                <a:prstDash val="solid"/>
                <a:miter lim="800000"/>
              </a:ln>
              <a:effectLst/>
            </c:spPr>
          </c:dPt>
          <c:dLbls>
            <c:spPr>
              <a:noFill/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'Imp-significativos '!$C$51:$E$51</c:f>
              <c:strCache>
                <c:ptCount val="3"/>
                <c:pt idx="0">
                  <c:v>MODERADOS </c:v>
                </c:pt>
                <c:pt idx="1">
                  <c:v>ALTO</c:v>
                </c:pt>
                <c:pt idx="2">
                  <c:v>SEVERO</c:v>
                </c:pt>
              </c:strCache>
            </c:strRef>
          </c:cat>
          <c:val>
            <c:numRef>
              <c:f>'Imp-significativos '!$C$52:$E$52</c:f>
              <c:numCache>
                <c:formatCode>0.0</c:formatCode>
                <c:ptCount val="3"/>
                <c:pt idx="0">
                  <c:v>19.708029197080293</c:v>
                </c:pt>
                <c:pt idx="1">
                  <c:v>54.014598540145982</c:v>
                </c:pt>
                <c:pt idx="2">
                  <c:v>26.277372262773724</c:v>
                </c:pt>
              </c:numCache>
            </c:numRef>
          </c:val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solidFill>
          <a:schemeClr val="lt1"/>
        </a:solidFill>
        <a:ln w="12700" cap="flat" cmpd="sng" algn="ctr">
          <a:noFill/>
          <a:prstDash val="solid"/>
          <a:miter lim="800000"/>
        </a:ln>
        <a:effectLst/>
      </c:spPr>
    </c:plotArea>
    <c:legend>
      <c:legendPos val="r"/>
      <c:layout>
        <c:manualLayout>
          <c:xMode val="edge"/>
          <c:yMode val="edge"/>
          <c:x val="0.68824496937882762"/>
          <c:y val="0.34803149606299211"/>
          <c:w val="0.29508836395450566"/>
          <c:h val="0.340858121901429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402772</xdr:colOff>
      <xdr:row>0</xdr:row>
      <xdr:rowOff>95250</xdr:rowOff>
    </xdr:from>
    <xdr:to>
      <xdr:col>1</xdr:col>
      <xdr:colOff>2392592</xdr:colOff>
      <xdr:row>0</xdr:row>
      <xdr:rowOff>1066800</xdr:rowOff>
    </xdr:to>
    <xdr:pic>
      <xdr:nvPicPr>
        <xdr:cNvPr id="2" name="24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4772" y="95250"/>
          <a:ext cx="1989820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0</xdr:rowOff>
    </xdr:from>
    <xdr:to>
      <xdr:col>2</xdr:col>
      <xdr:colOff>631031</xdr:colOff>
      <xdr:row>3</xdr:row>
      <xdr:rowOff>118530</xdr:rowOff>
    </xdr:to>
    <xdr:pic>
      <xdr:nvPicPr>
        <xdr:cNvPr id="2" name="24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9625" y="0"/>
          <a:ext cx="1345406" cy="6900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197114</xdr:colOff>
      <xdr:row>1</xdr:row>
      <xdr:rowOff>76730</xdr:rowOff>
    </xdr:from>
    <xdr:to>
      <xdr:col>1</xdr:col>
      <xdr:colOff>1865691</xdr:colOff>
      <xdr:row>1</xdr:row>
      <xdr:rowOff>910168</xdr:rowOff>
    </xdr:to>
    <xdr:pic>
      <xdr:nvPicPr>
        <xdr:cNvPr id="2" name="24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9031" y="277813"/>
          <a:ext cx="1668577" cy="8334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142874</xdr:colOff>
      <xdr:row>1</xdr:row>
      <xdr:rowOff>66676</xdr:rowOff>
    </xdr:from>
    <xdr:to>
      <xdr:col>1</xdr:col>
      <xdr:colOff>1209675</xdr:colOff>
      <xdr:row>1</xdr:row>
      <xdr:rowOff>561976</xdr:rowOff>
    </xdr:to>
    <xdr:pic>
      <xdr:nvPicPr>
        <xdr:cNvPr id="2" name="24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4" y="266701"/>
          <a:ext cx="106680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963083</xdr:colOff>
      <xdr:row>52</xdr:row>
      <xdr:rowOff>189441</xdr:rowOff>
    </xdr:from>
    <xdr:to>
      <xdr:col>4</xdr:col>
      <xdr:colOff>1587499</xdr:colOff>
      <xdr:row>67</xdr:row>
      <xdr:rowOff>75141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S42"/>
  <sheetViews>
    <sheetView tabSelected="1" view="pageBreakPreview" topLeftCell="A10" zoomScale="50" zoomScaleNormal="50" zoomScaleSheetLayoutView="50" workbookViewId="0">
      <selection activeCell="O19" sqref="O19"/>
    </sheetView>
  </sheetViews>
  <sheetFormatPr baseColWidth="10" defaultColWidth="11.42578125" defaultRowHeight="15"/>
  <cols>
    <col min="1" max="1" width="11.42578125" style="238"/>
    <col min="2" max="2" width="41.5703125" customWidth="1"/>
    <col min="3" max="3" width="25.28515625" customWidth="1"/>
    <col min="4" max="4" width="20.85546875" customWidth="1"/>
    <col min="5" max="5" width="27.42578125" customWidth="1"/>
    <col min="6" max="6" width="33.140625" customWidth="1"/>
    <col min="7" max="7" width="45.42578125" customWidth="1"/>
    <col min="8" max="8" width="50.42578125" customWidth="1"/>
    <col min="9" max="9" width="9.85546875" customWidth="1"/>
    <col min="17" max="17" width="25.7109375" customWidth="1"/>
    <col min="18" max="18" width="77.7109375" customWidth="1"/>
  </cols>
  <sheetData>
    <row r="1" spans="2:19" ht="90.75" customHeight="1" thickBot="1">
      <c r="B1" s="252"/>
      <c r="C1" s="252"/>
      <c r="D1" s="252"/>
      <c r="E1" s="252"/>
      <c r="F1" s="252"/>
      <c r="G1" s="252"/>
      <c r="H1" s="252"/>
    </row>
    <row r="2" spans="2:19" ht="24" customHeight="1" thickTop="1">
      <c r="B2" s="244" t="s">
        <v>175</v>
      </c>
      <c r="C2" s="245"/>
      <c r="D2" s="245"/>
      <c r="E2" s="245"/>
      <c r="F2" s="245"/>
      <c r="G2" s="245"/>
      <c r="H2" s="246"/>
      <c r="I2" s="67"/>
    </row>
    <row r="3" spans="2:19" ht="77.25" customHeight="1" thickBot="1">
      <c r="B3" s="247"/>
      <c r="C3" s="248"/>
      <c r="D3" s="248"/>
      <c r="E3" s="248"/>
      <c r="F3" s="248"/>
      <c r="G3" s="248"/>
      <c r="H3" s="249"/>
      <c r="I3" s="67"/>
    </row>
    <row r="4" spans="2:19" ht="25.5" customHeight="1" thickTop="1" thickBot="1">
      <c r="B4" s="72"/>
      <c r="C4" s="73"/>
      <c r="D4" s="73"/>
      <c r="E4" s="73"/>
      <c r="F4" s="72"/>
      <c r="G4" s="72"/>
      <c r="H4" s="79"/>
      <c r="I4" s="62"/>
    </row>
    <row r="5" spans="2:19" ht="26.25" customHeight="1">
      <c r="B5" s="267" t="s">
        <v>136</v>
      </c>
      <c r="C5" s="268"/>
      <c r="D5" s="269"/>
      <c r="E5" s="72"/>
      <c r="F5" s="258" t="s">
        <v>69</v>
      </c>
      <c r="G5" s="259"/>
      <c r="H5" s="260"/>
      <c r="I5" s="62"/>
    </row>
    <row r="6" spans="2:19" ht="16.5" customHeight="1" thickBot="1">
      <c r="B6" s="270"/>
      <c r="C6" s="271"/>
      <c r="D6" s="272"/>
      <c r="E6" s="72"/>
      <c r="F6" s="261"/>
      <c r="G6" s="262"/>
      <c r="H6" s="263"/>
      <c r="I6" s="62"/>
    </row>
    <row r="7" spans="2:19" ht="25.5" customHeight="1">
      <c r="B7" s="74" t="s">
        <v>40</v>
      </c>
      <c r="C7" s="274" t="s">
        <v>41</v>
      </c>
      <c r="D7" s="275"/>
      <c r="E7" s="72"/>
      <c r="F7" s="75" t="s">
        <v>40</v>
      </c>
      <c r="G7" s="76" t="s">
        <v>41</v>
      </c>
      <c r="H7" s="77" t="s">
        <v>45</v>
      </c>
      <c r="I7" s="62"/>
    </row>
    <row r="8" spans="2:19" ht="54" customHeight="1">
      <c r="B8" s="70" t="s">
        <v>42</v>
      </c>
      <c r="C8" s="239">
        <v>1</v>
      </c>
      <c r="D8" s="240"/>
      <c r="E8" s="72"/>
      <c r="F8" s="63" t="s">
        <v>46</v>
      </c>
      <c r="G8" s="64">
        <v>1</v>
      </c>
      <c r="H8" s="68" t="s">
        <v>49</v>
      </c>
      <c r="I8" s="62"/>
      <c r="P8" s="8"/>
      <c r="Q8" s="8"/>
      <c r="R8" s="8"/>
      <c r="S8" s="8"/>
    </row>
    <row r="9" spans="2:19" ht="92.25" customHeight="1">
      <c r="B9" s="70" t="s">
        <v>43</v>
      </c>
      <c r="C9" s="239">
        <v>2</v>
      </c>
      <c r="D9" s="240"/>
      <c r="E9" s="72"/>
      <c r="F9" s="63" t="s">
        <v>47</v>
      </c>
      <c r="G9" s="64">
        <v>2</v>
      </c>
      <c r="H9" s="68" t="s">
        <v>50</v>
      </c>
      <c r="I9" s="62"/>
      <c r="P9" s="8"/>
      <c r="Q9" s="9"/>
      <c r="R9" s="10"/>
      <c r="S9" s="8"/>
    </row>
    <row r="10" spans="2:19" ht="108.75" customHeight="1" thickBot="1">
      <c r="B10" s="71" t="s">
        <v>44</v>
      </c>
      <c r="C10" s="241">
        <v>3</v>
      </c>
      <c r="D10" s="242"/>
      <c r="E10" s="78"/>
      <c r="F10" s="65" t="s">
        <v>48</v>
      </c>
      <c r="G10" s="66">
        <v>3</v>
      </c>
      <c r="H10" s="69" t="s">
        <v>51</v>
      </c>
      <c r="I10" s="62"/>
      <c r="P10" s="8"/>
      <c r="Q10" s="9"/>
      <c r="R10" s="10"/>
      <c r="S10" s="8"/>
    </row>
    <row r="11" spans="2:19" ht="24" thickBot="1">
      <c r="B11" s="72"/>
      <c r="C11" s="72"/>
      <c r="D11" s="72"/>
      <c r="E11" s="78"/>
      <c r="F11" s="72"/>
      <c r="G11" s="72"/>
      <c r="H11" s="79"/>
      <c r="I11" s="62"/>
      <c r="P11" s="8"/>
      <c r="Q11" s="11"/>
      <c r="R11" s="11"/>
      <c r="S11" s="8"/>
    </row>
    <row r="12" spans="2:19" ht="48.75" customHeight="1" thickBot="1">
      <c r="B12" s="72"/>
      <c r="C12" s="264" t="s">
        <v>138</v>
      </c>
      <c r="D12" s="265"/>
      <c r="E12" s="265"/>
      <c r="F12" s="266"/>
      <c r="G12" s="72"/>
      <c r="H12" s="79"/>
      <c r="I12" s="62"/>
      <c r="P12" s="8"/>
      <c r="Q12" s="11"/>
      <c r="R12" s="11"/>
      <c r="S12" s="8"/>
    </row>
    <row r="13" spans="2:19" ht="46.5">
      <c r="B13" s="72"/>
      <c r="C13" s="80" t="s">
        <v>180</v>
      </c>
      <c r="D13" s="81" t="s">
        <v>52</v>
      </c>
      <c r="E13" s="253" t="s">
        <v>41</v>
      </c>
      <c r="F13" s="254"/>
      <c r="G13" s="72"/>
      <c r="H13" s="79"/>
      <c r="I13" s="62"/>
      <c r="P13" s="8"/>
      <c r="Q13" s="11"/>
      <c r="R13" s="11"/>
      <c r="S13" s="8"/>
    </row>
    <row r="14" spans="2:19" ht="23.25">
      <c r="B14" s="72"/>
      <c r="C14" s="256" t="s">
        <v>53</v>
      </c>
      <c r="D14" s="64" t="s">
        <v>54</v>
      </c>
      <c r="E14" s="239">
        <v>1</v>
      </c>
      <c r="F14" s="240"/>
      <c r="G14" s="72"/>
      <c r="H14" s="79"/>
      <c r="I14" s="62"/>
      <c r="P14" s="8"/>
      <c r="Q14" s="11"/>
      <c r="R14" s="11"/>
      <c r="S14" s="8"/>
    </row>
    <row r="15" spans="2:19" ht="18">
      <c r="B15" s="72"/>
      <c r="C15" s="256"/>
      <c r="D15" s="64" t="s">
        <v>55</v>
      </c>
      <c r="E15" s="239">
        <v>2</v>
      </c>
      <c r="F15" s="240"/>
      <c r="G15" s="72"/>
      <c r="H15" s="79"/>
      <c r="I15" s="62"/>
      <c r="P15" s="8"/>
      <c r="Q15" s="8"/>
      <c r="R15" s="8"/>
      <c r="S15" s="8"/>
    </row>
    <row r="16" spans="2:19" ht="18">
      <c r="B16" s="72"/>
      <c r="C16" s="256"/>
      <c r="D16" s="64" t="s">
        <v>56</v>
      </c>
      <c r="E16" s="239">
        <v>3</v>
      </c>
      <c r="F16" s="240"/>
      <c r="G16" s="72"/>
      <c r="H16" s="79"/>
      <c r="I16" s="62"/>
      <c r="P16" s="8"/>
      <c r="Q16" s="8"/>
      <c r="R16" s="8"/>
      <c r="S16" s="8"/>
    </row>
    <row r="17" spans="2:19" ht="18">
      <c r="B17" s="72"/>
      <c r="C17" s="256" t="s">
        <v>66</v>
      </c>
      <c r="D17" s="64" t="s">
        <v>57</v>
      </c>
      <c r="E17" s="239">
        <v>1</v>
      </c>
      <c r="F17" s="240"/>
      <c r="G17" s="72"/>
      <c r="H17" s="79"/>
      <c r="I17" s="62"/>
      <c r="P17" s="8"/>
      <c r="Q17" s="8"/>
      <c r="R17" s="8"/>
      <c r="S17" s="8"/>
    </row>
    <row r="18" spans="2:19" ht="19.5" customHeight="1">
      <c r="B18" s="72"/>
      <c r="C18" s="256"/>
      <c r="D18" s="64" t="s">
        <v>58</v>
      </c>
      <c r="E18" s="239">
        <v>2</v>
      </c>
      <c r="F18" s="240"/>
      <c r="G18" s="72"/>
      <c r="H18" s="79"/>
      <c r="I18" s="62"/>
    </row>
    <row r="19" spans="2:19" ht="26.25" customHeight="1">
      <c r="B19" s="72"/>
      <c r="C19" s="256"/>
      <c r="D19" s="64" t="s">
        <v>59</v>
      </c>
      <c r="E19" s="239">
        <v>3</v>
      </c>
      <c r="F19" s="240"/>
      <c r="G19" s="72"/>
      <c r="H19" s="79"/>
      <c r="I19" s="62"/>
    </row>
    <row r="20" spans="2:19" ht="23.25" customHeight="1">
      <c r="B20" s="72"/>
      <c r="C20" s="255" t="s">
        <v>197</v>
      </c>
      <c r="D20" s="64" t="s">
        <v>60</v>
      </c>
      <c r="E20" s="239">
        <v>1</v>
      </c>
      <c r="F20" s="240"/>
      <c r="G20" s="72"/>
      <c r="H20" s="79"/>
      <c r="I20" s="62"/>
    </row>
    <row r="21" spans="2:19" ht="18">
      <c r="B21" s="72"/>
      <c r="C21" s="255"/>
      <c r="D21" s="64" t="s">
        <v>61</v>
      </c>
      <c r="E21" s="239">
        <v>2</v>
      </c>
      <c r="F21" s="240"/>
      <c r="G21" s="72"/>
      <c r="H21" s="79"/>
      <c r="I21" s="62"/>
    </row>
    <row r="22" spans="2:19" ht="18">
      <c r="B22" s="72"/>
      <c r="C22" s="255"/>
      <c r="D22" s="64" t="s">
        <v>62</v>
      </c>
      <c r="E22" s="239">
        <v>3</v>
      </c>
      <c r="F22" s="240"/>
      <c r="G22" s="72"/>
      <c r="H22" s="79"/>
      <c r="I22" s="62"/>
    </row>
    <row r="23" spans="2:19" ht="18">
      <c r="B23" s="72"/>
      <c r="C23" s="256" t="s">
        <v>67</v>
      </c>
      <c r="D23" s="64" t="s">
        <v>63</v>
      </c>
      <c r="E23" s="239">
        <v>1</v>
      </c>
      <c r="F23" s="240"/>
      <c r="G23" s="72"/>
      <c r="H23" s="79"/>
      <c r="I23" s="62"/>
    </row>
    <row r="24" spans="2:19" ht="18">
      <c r="B24" s="72"/>
      <c r="C24" s="256"/>
      <c r="D24" s="64" t="s">
        <v>64</v>
      </c>
      <c r="E24" s="239">
        <v>2</v>
      </c>
      <c r="F24" s="240"/>
      <c r="G24" s="72"/>
      <c r="H24" s="79"/>
      <c r="I24" s="62"/>
    </row>
    <row r="25" spans="2:19" ht="18.75" thickBot="1">
      <c r="B25" s="72"/>
      <c r="C25" s="257"/>
      <c r="D25" s="66" t="s">
        <v>65</v>
      </c>
      <c r="E25" s="241">
        <v>3</v>
      </c>
      <c r="F25" s="242"/>
      <c r="G25" s="72"/>
      <c r="H25" s="79"/>
      <c r="I25" s="62"/>
    </row>
    <row r="26" spans="2:19" ht="15.75" thickBot="1">
      <c r="B26" s="72"/>
      <c r="C26" s="72"/>
      <c r="D26" s="72"/>
      <c r="E26" s="72"/>
      <c r="F26" s="72"/>
      <c r="G26" s="72"/>
      <c r="H26" s="79"/>
      <c r="I26" s="62"/>
    </row>
    <row r="27" spans="2:19" ht="20.25">
      <c r="B27" s="279" t="s">
        <v>198</v>
      </c>
      <c r="C27" s="276" t="s">
        <v>176</v>
      </c>
      <c r="D27" s="277"/>
      <c r="E27" s="277"/>
      <c r="F27" s="277"/>
      <c r="G27" s="278"/>
      <c r="H27" s="79"/>
      <c r="I27" s="62"/>
    </row>
    <row r="28" spans="2:19" ht="30" customHeight="1" thickBot="1">
      <c r="B28" s="280"/>
      <c r="C28" s="82" t="s">
        <v>179</v>
      </c>
      <c r="D28" s="82" t="s">
        <v>178</v>
      </c>
      <c r="E28" s="250" t="s">
        <v>177</v>
      </c>
      <c r="F28" s="250"/>
      <c r="G28" s="251"/>
      <c r="H28" s="79"/>
      <c r="I28" s="62"/>
    </row>
    <row r="29" spans="2:19" ht="22.5" customHeight="1">
      <c r="B29" s="287" t="s">
        <v>234</v>
      </c>
      <c r="C29" s="137" t="s">
        <v>54</v>
      </c>
      <c r="D29" s="137">
        <v>1</v>
      </c>
      <c r="E29" s="138" t="s">
        <v>185</v>
      </c>
      <c r="F29" s="138"/>
      <c r="G29" s="139"/>
      <c r="H29" s="79"/>
      <c r="I29" s="62"/>
    </row>
    <row r="30" spans="2:19" ht="22.5" customHeight="1">
      <c r="B30" s="243"/>
      <c r="C30" s="120" t="s">
        <v>55</v>
      </c>
      <c r="D30" s="120">
        <v>2</v>
      </c>
      <c r="E30" s="140" t="s">
        <v>186</v>
      </c>
      <c r="F30" s="140"/>
      <c r="G30" s="141"/>
      <c r="H30" s="79"/>
      <c r="I30" s="62"/>
    </row>
    <row r="31" spans="2:19" ht="22.5" customHeight="1">
      <c r="B31" s="243"/>
      <c r="C31" s="120" t="s">
        <v>182</v>
      </c>
      <c r="D31" s="120">
        <v>3</v>
      </c>
      <c r="E31" s="140" t="s">
        <v>187</v>
      </c>
      <c r="F31" s="140"/>
      <c r="G31" s="141"/>
      <c r="H31" s="79"/>
      <c r="I31" s="62"/>
    </row>
    <row r="32" spans="2:19" ht="22.5" customHeight="1">
      <c r="B32" s="243" t="s">
        <v>235</v>
      </c>
      <c r="C32" s="120" t="s">
        <v>181</v>
      </c>
      <c r="D32" s="120">
        <v>1</v>
      </c>
      <c r="E32" s="140" t="s">
        <v>188</v>
      </c>
      <c r="F32" s="140"/>
      <c r="G32" s="141"/>
      <c r="H32" s="79"/>
      <c r="I32" s="62"/>
    </row>
    <row r="33" spans="2:9" ht="22.5" customHeight="1">
      <c r="B33" s="243"/>
      <c r="C33" s="120" t="s">
        <v>58</v>
      </c>
      <c r="D33" s="120">
        <v>2</v>
      </c>
      <c r="E33" s="140" t="s">
        <v>189</v>
      </c>
      <c r="F33" s="140"/>
      <c r="G33" s="141"/>
      <c r="H33" s="79"/>
      <c r="I33" s="62"/>
    </row>
    <row r="34" spans="2:9" ht="52.5" customHeight="1">
      <c r="B34" s="243"/>
      <c r="C34" s="120" t="s">
        <v>59</v>
      </c>
      <c r="D34" s="120">
        <v>3</v>
      </c>
      <c r="E34" s="140" t="s">
        <v>190</v>
      </c>
      <c r="F34" s="140"/>
      <c r="G34" s="141"/>
      <c r="H34" s="79"/>
      <c r="I34" s="62"/>
    </row>
    <row r="35" spans="2:9" ht="22.5" customHeight="1">
      <c r="B35" s="243" t="s">
        <v>236</v>
      </c>
      <c r="C35" s="120" t="s">
        <v>60</v>
      </c>
      <c r="D35" s="120">
        <v>1</v>
      </c>
      <c r="E35" s="140" t="s">
        <v>191</v>
      </c>
      <c r="F35" s="140"/>
      <c r="G35" s="141"/>
      <c r="H35" s="79"/>
      <c r="I35" s="62"/>
    </row>
    <row r="36" spans="2:9" ht="22.5" customHeight="1">
      <c r="B36" s="243"/>
      <c r="C36" s="120" t="s">
        <v>183</v>
      </c>
      <c r="D36" s="120">
        <v>2</v>
      </c>
      <c r="E36" s="140" t="s">
        <v>192</v>
      </c>
      <c r="F36" s="140"/>
      <c r="G36" s="141"/>
      <c r="H36" s="79"/>
      <c r="I36" s="62"/>
    </row>
    <row r="37" spans="2:9" ht="26.25" customHeight="1">
      <c r="B37" s="243"/>
      <c r="C37" s="120" t="s">
        <v>62</v>
      </c>
      <c r="D37" s="120">
        <v>3</v>
      </c>
      <c r="E37" s="140" t="s">
        <v>193</v>
      </c>
      <c r="F37" s="140"/>
      <c r="G37" s="141"/>
      <c r="H37" s="79"/>
      <c r="I37" s="62"/>
    </row>
    <row r="38" spans="2:9" ht="284.25" customHeight="1">
      <c r="B38" s="243" t="s">
        <v>237</v>
      </c>
      <c r="C38" s="120" t="s">
        <v>63</v>
      </c>
      <c r="D38" s="120">
        <v>1</v>
      </c>
      <c r="E38" s="281" t="s">
        <v>194</v>
      </c>
      <c r="F38" s="282"/>
      <c r="G38" s="283"/>
      <c r="H38" s="79"/>
      <c r="I38" s="62"/>
    </row>
    <row r="39" spans="2:9" ht="289.5" customHeight="1">
      <c r="B39" s="243"/>
      <c r="C39" s="120" t="s">
        <v>184</v>
      </c>
      <c r="D39" s="120">
        <v>2</v>
      </c>
      <c r="E39" s="281" t="s">
        <v>195</v>
      </c>
      <c r="F39" s="282"/>
      <c r="G39" s="283"/>
      <c r="H39" s="79"/>
      <c r="I39" s="62"/>
    </row>
    <row r="40" spans="2:9" ht="290.25" customHeight="1" thickBot="1">
      <c r="B40" s="273"/>
      <c r="C40" s="136" t="s">
        <v>65</v>
      </c>
      <c r="D40" s="136">
        <v>3</v>
      </c>
      <c r="E40" s="284" t="s">
        <v>196</v>
      </c>
      <c r="F40" s="285"/>
      <c r="G40" s="286"/>
      <c r="H40" s="83"/>
      <c r="I40" s="62"/>
    </row>
    <row r="41" spans="2:9" ht="16.5" thickTop="1" thickBot="1">
      <c r="B41" s="84"/>
      <c r="C41" s="84"/>
      <c r="D41" s="84"/>
      <c r="E41" s="84"/>
      <c r="F41" s="84"/>
      <c r="G41" s="85"/>
      <c r="H41" s="86"/>
      <c r="I41" s="62"/>
    </row>
    <row r="42" spans="2:9" ht="15.75" thickTop="1"/>
  </sheetData>
  <mergeCells count="37">
    <mergeCell ref="B38:B40"/>
    <mergeCell ref="C14:C16"/>
    <mergeCell ref="C17:C19"/>
    <mergeCell ref="C7:D7"/>
    <mergeCell ref="C8:D8"/>
    <mergeCell ref="C9:D9"/>
    <mergeCell ref="C10:D10"/>
    <mergeCell ref="C27:G27"/>
    <mergeCell ref="B27:B28"/>
    <mergeCell ref="E38:G38"/>
    <mergeCell ref="E39:G39"/>
    <mergeCell ref="E40:G40"/>
    <mergeCell ref="B29:B31"/>
    <mergeCell ref="B32:B34"/>
    <mergeCell ref="E17:F17"/>
    <mergeCell ref="E18:F18"/>
    <mergeCell ref="C20:C22"/>
    <mergeCell ref="C23:C25"/>
    <mergeCell ref="F5:H6"/>
    <mergeCell ref="C12:F12"/>
    <mergeCell ref="B5:D6"/>
    <mergeCell ref="A1:A1048576"/>
    <mergeCell ref="E19:F19"/>
    <mergeCell ref="E20:F20"/>
    <mergeCell ref="E21:F21"/>
    <mergeCell ref="E22:F22"/>
    <mergeCell ref="E23:F23"/>
    <mergeCell ref="E24:F24"/>
    <mergeCell ref="E25:F25"/>
    <mergeCell ref="B35:B37"/>
    <mergeCell ref="B2:H3"/>
    <mergeCell ref="E28:G28"/>
    <mergeCell ref="B1:H1"/>
    <mergeCell ref="E13:F13"/>
    <mergeCell ref="E14:F14"/>
    <mergeCell ref="E15:F15"/>
    <mergeCell ref="E16:F16"/>
  </mergeCells>
  <pageMargins left="0.7" right="0.7" top="0.75" bottom="0.75" header="0.3" footer="0.3"/>
  <pageSetup paperSize="9" scale="3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B4:F11"/>
  <sheetViews>
    <sheetView view="pageBreakPreview" zoomScale="80" zoomScaleNormal="70" zoomScaleSheetLayoutView="80" workbookViewId="0">
      <selection activeCell="G16" sqref="E16:G16"/>
    </sheetView>
  </sheetViews>
  <sheetFormatPr baseColWidth="10" defaultColWidth="11.42578125" defaultRowHeight="15"/>
  <cols>
    <col min="3" max="3" width="49.7109375" customWidth="1"/>
    <col min="4" max="4" width="22.85546875" customWidth="1"/>
    <col min="5" max="5" width="42.28515625" customWidth="1"/>
  </cols>
  <sheetData>
    <row r="4" spans="2:6" ht="15.75" thickBot="1">
      <c r="B4" s="62"/>
      <c r="C4" s="61"/>
      <c r="D4" s="61"/>
      <c r="E4" s="62"/>
      <c r="F4" s="62"/>
    </row>
    <row r="5" spans="2:6" ht="76.5" customHeight="1" thickTop="1">
      <c r="B5" s="87"/>
      <c r="C5" s="288" t="s">
        <v>137</v>
      </c>
      <c r="D5" s="289"/>
      <c r="E5" s="290"/>
      <c r="F5" s="62"/>
    </row>
    <row r="6" spans="2:6" ht="60" customHeight="1">
      <c r="B6" s="87"/>
      <c r="C6" s="91" t="s">
        <v>172</v>
      </c>
      <c r="D6" s="92" t="s">
        <v>52</v>
      </c>
      <c r="E6" s="93" t="s">
        <v>147</v>
      </c>
      <c r="F6" s="62"/>
    </row>
    <row r="7" spans="2:6" ht="28.5" customHeight="1">
      <c r="B7" s="87"/>
      <c r="C7" s="88" t="s">
        <v>148</v>
      </c>
      <c r="D7" s="89" t="s">
        <v>150</v>
      </c>
      <c r="E7" s="30" t="s">
        <v>139</v>
      </c>
      <c r="F7" s="62"/>
    </row>
    <row r="8" spans="2:6" ht="30.75" customHeight="1">
      <c r="B8" s="87"/>
      <c r="C8" s="291" t="s">
        <v>149</v>
      </c>
      <c r="D8" s="89" t="s">
        <v>151</v>
      </c>
      <c r="E8" s="31" t="s">
        <v>140</v>
      </c>
      <c r="F8" s="62"/>
    </row>
    <row r="9" spans="2:6" ht="27" thickBot="1">
      <c r="B9" s="87"/>
      <c r="C9" s="292"/>
      <c r="D9" s="90" t="s">
        <v>152</v>
      </c>
      <c r="E9" s="32" t="s">
        <v>141</v>
      </c>
      <c r="F9" s="62"/>
    </row>
    <row r="10" spans="2:6" ht="15.75" thickTop="1">
      <c r="B10" s="62"/>
      <c r="C10" s="62"/>
      <c r="D10" s="62"/>
      <c r="E10" s="62"/>
      <c r="F10" s="62"/>
    </row>
    <row r="11" spans="2:6">
      <c r="B11" s="62"/>
      <c r="C11" s="62"/>
      <c r="D11" s="62"/>
      <c r="E11" s="62"/>
      <c r="F11" s="62"/>
    </row>
  </sheetData>
  <mergeCells count="2">
    <mergeCell ref="C5:E5"/>
    <mergeCell ref="C8:C9"/>
  </mergeCells>
  <pageMargins left="0.7" right="0.7" top="0.75" bottom="0.75" header="0.3" footer="0.3"/>
  <pageSetup paperSize="9" scale="63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CY487"/>
  <sheetViews>
    <sheetView view="pageBreakPreview" zoomScale="60" zoomScaleNormal="90" workbookViewId="0">
      <pane ySplit="4" topLeftCell="A5" activePane="bottomLeft" state="frozen"/>
      <selection activeCell="H1" sqref="H1"/>
      <selection pane="bottomLeft" activeCell="O13" sqref="O13"/>
    </sheetView>
  </sheetViews>
  <sheetFormatPr baseColWidth="10" defaultColWidth="11.42578125" defaultRowHeight="15"/>
  <cols>
    <col min="1" max="1" width="14.140625" style="3" customWidth="1"/>
    <col min="2" max="2" width="34.42578125" style="3" customWidth="1"/>
    <col min="3" max="3" width="22.42578125" style="111" customWidth="1"/>
    <col min="4" max="4" width="21.140625" style="7" customWidth="1"/>
    <col min="5" max="5" width="25.7109375" style="3" customWidth="1"/>
    <col min="6" max="6" width="34.5703125" style="3" customWidth="1"/>
    <col min="7" max="7" width="20.42578125" style="3" customWidth="1"/>
    <col min="8" max="8" width="20.7109375" style="3" customWidth="1"/>
    <col min="9" max="12" width="3.5703125" style="3" customWidth="1"/>
    <col min="13" max="13" width="9.42578125" style="3" customWidth="1"/>
    <col min="14" max="14" width="21.42578125" style="3" customWidth="1"/>
    <col min="15" max="15" width="25.7109375" style="27" customWidth="1"/>
    <col min="16" max="16" width="32.42578125" style="27" customWidth="1"/>
    <col min="17" max="17" width="11.42578125" style="3"/>
    <col min="18" max="29" width="0" style="3" hidden="1" customWidth="1"/>
    <col min="30" max="30" width="0" style="233" hidden="1" customWidth="1"/>
    <col min="31" max="103" width="11.42578125" style="28"/>
    <col min="104" max="16384" width="11.42578125" style="3"/>
  </cols>
  <sheetData>
    <row r="1" spans="1:20" ht="15.75" thickBot="1">
      <c r="A1" s="107"/>
      <c r="B1" s="108"/>
      <c r="C1" s="115"/>
      <c r="D1" s="112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9"/>
      <c r="P1" s="109"/>
      <c r="Q1" s="107"/>
      <c r="R1" s="108"/>
      <c r="S1" s="108"/>
      <c r="T1" s="110"/>
    </row>
    <row r="2" spans="1:20" ht="78.75" customHeight="1" thickBot="1">
      <c r="A2" s="119"/>
      <c r="B2" s="121"/>
      <c r="C2" s="293" t="s">
        <v>173</v>
      </c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93"/>
      <c r="P2" s="293"/>
      <c r="Q2" s="42"/>
      <c r="R2" s="43"/>
      <c r="S2" s="43"/>
      <c r="T2" s="44"/>
    </row>
    <row r="3" spans="1:20" ht="44.25" customHeight="1">
      <c r="A3" s="59" t="s">
        <v>20</v>
      </c>
      <c r="B3" s="307" t="s">
        <v>0</v>
      </c>
      <c r="C3" s="307" t="s">
        <v>80</v>
      </c>
      <c r="D3" s="323" t="s">
        <v>37</v>
      </c>
      <c r="E3" s="307" t="s">
        <v>23</v>
      </c>
      <c r="F3" s="307" t="s">
        <v>24</v>
      </c>
      <c r="G3" s="317" t="s">
        <v>68</v>
      </c>
      <c r="H3" s="319" t="s">
        <v>69</v>
      </c>
      <c r="I3" s="312" t="s">
        <v>138</v>
      </c>
      <c r="J3" s="313"/>
      <c r="K3" s="313"/>
      <c r="L3" s="313"/>
      <c r="M3" s="313"/>
      <c r="N3" s="314"/>
      <c r="O3" s="55" t="s">
        <v>26</v>
      </c>
      <c r="P3" s="310" t="s">
        <v>172</v>
      </c>
      <c r="Q3" s="45"/>
      <c r="R3" s="46"/>
      <c r="S3" s="46"/>
      <c r="T3" s="47"/>
    </row>
    <row r="4" spans="1:20" ht="98.25" customHeight="1" thickBot="1">
      <c r="A4" s="60"/>
      <c r="B4" s="308"/>
      <c r="C4" s="308"/>
      <c r="D4" s="324"/>
      <c r="E4" s="308"/>
      <c r="F4" s="308"/>
      <c r="G4" s="318"/>
      <c r="H4" s="320"/>
      <c r="I4" s="56" t="s">
        <v>70</v>
      </c>
      <c r="J4" s="56" t="s">
        <v>71</v>
      </c>
      <c r="K4" s="56" t="s">
        <v>72</v>
      </c>
      <c r="L4" s="56" t="s">
        <v>73</v>
      </c>
      <c r="M4" s="57" t="s">
        <v>75</v>
      </c>
      <c r="N4" s="58" t="s">
        <v>78</v>
      </c>
      <c r="O4" s="58" t="s">
        <v>79</v>
      </c>
      <c r="P4" s="311"/>
      <c r="Q4" s="45"/>
      <c r="R4" s="46"/>
      <c r="S4" s="46"/>
      <c r="T4" s="47"/>
    </row>
    <row r="5" spans="1:20" ht="31.5" customHeight="1">
      <c r="A5" s="330" t="s">
        <v>135</v>
      </c>
      <c r="B5" s="337" t="s">
        <v>34</v>
      </c>
      <c r="C5" s="336" t="s">
        <v>81</v>
      </c>
      <c r="D5" s="122" t="s">
        <v>33</v>
      </c>
      <c r="E5" s="130" t="s">
        <v>273</v>
      </c>
      <c r="F5" s="130" t="s">
        <v>2</v>
      </c>
      <c r="G5" s="39">
        <v>1</v>
      </c>
      <c r="H5" s="39">
        <v>1</v>
      </c>
      <c r="I5" s="39">
        <v>1</v>
      </c>
      <c r="J5" s="39">
        <v>1</v>
      </c>
      <c r="K5" s="39">
        <v>1</v>
      </c>
      <c r="L5" s="39">
        <v>1</v>
      </c>
      <c r="M5" s="39">
        <f>SUM(I5:L5)</f>
        <v>4</v>
      </c>
      <c r="N5" s="41">
        <f>(G5*100)/18+(H5*100)/18+(I5*100)/18+(J5*100)/18+(K5*100)/18+(L5*100)/18</f>
        <v>33.333333333333336</v>
      </c>
      <c r="O5" s="53" t="str">
        <f>IF(N5&lt;=34,"moderado",IF(AND(N5&gt;34,N5&lt;66),"alto",IF(N5&gt;=66,"severo","")))</f>
        <v>moderado</v>
      </c>
      <c r="P5" s="53" t="str">
        <f>IF(O5="MODERADO","ACEPTABLE",IF(O5="ALTO","NO ACEPTABLE",IF(O5="SEVERO","NO ACEPTABLE",0)))</f>
        <v>ACEPTABLE</v>
      </c>
      <c r="Q5" s="45"/>
      <c r="R5" s="46"/>
      <c r="S5" s="46"/>
      <c r="T5" s="47"/>
    </row>
    <row r="6" spans="1:20" ht="31.5" customHeight="1">
      <c r="A6" s="331"/>
      <c r="B6" s="303"/>
      <c r="C6" s="300"/>
      <c r="D6" s="304" t="s">
        <v>28</v>
      </c>
      <c r="E6" s="126" t="s">
        <v>96</v>
      </c>
      <c r="F6" s="126" t="s">
        <v>95</v>
      </c>
      <c r="G6" s="52">
        <v>1</v>
      </c>
      <c r="H6" s="52">
        <v>1</v>
      </c>
      <c r="I6" s="52">
        <v>1</v>
      </c>
      <c r="J6" s="52">
        <v>1</v>
      </c>
      <c r="K6" s="52">
        <v>1</v>
      </c>
      <c r="L6" s="52">
        <v>1</v>
      </c>
      <c r="M6" s="52">
        <f>SUM(I6:L6)</f>
        <v>4</v>
      </c>
      <c r="N6" s="25">
        <f>(G6*100)/18+(H6*100)/18+(I6*100)/18+(J6*100)/18+(K6*100)/18+(L6*100)/18</f>
        <v>33.333333333333336</v>
      </c>
      <c r="O6" s="26" t="str">
        <f t="shared" ref="O6:O8" si="0">IF(N6&lt;=34,"moderado",IF(AND(N6&gt;34,N6&lt;66),"alto",IF(N6&gt;=66,"severo","")))</f>
        <v>moderado</v>
      </c>
      <c r="P6" s="26" t="str">
        <f t="shared" ref="P6:P84" si="1">IF(O6="MODERADO","ACEPTABLE",IF(O6="ALTO","NO ACEPTABLE",IF(O6="SEVERO","NO ACEPTABLE",0)))</f>
        <v>ACEPTABLE</v>
      </c>
      <c r="Q6" s="45"/>
      <c r="R6" s="46"/>
      <c r="S6" s="46"/>
      <c r="T6" s="47"/>
    </row>
    <row r="7" spans="1:20" ht="27" customHeight="1">
      <c r="A7" s="331"/>
      <c r="B7" s="303"/>
      <c r="C7" s="300"/>
      <c r="D7" s="305"/>
      <c r="E7" s="126" t="s">
        <v>91</v>
      </c>
      <c r="F7" s="126" t="s">
        <v>82</v>
      </c>
      <c r="G7" s="52">
        <v>1</v>
      </c>
      <c r="H7" s="52">
        <v>1</v>
      </c>
      <c r="I7" s="52">
        <v>1</v>
      </c>
      <c r="J7" s="52">
        <v>1</v>
      </c>
      <c r="K7" s="52">
        <v>1</v>
      </c>
      <c r="L7" s="52">
        <v>1</v>
      </c>
      <c r="M7" s="52">
        <f>SUM(I7:L7)</f>
        <v>4</v>
      </c>
      <c r="N7" s="25">
        <f>(G7*100)/18+(H7*100)/18+(I7*100)/18+(J7*100)/18+(K7*100)/18+(L7*100)/18</f>
        <v>33.333333333333336</v>
      </c>
      <c r="O7" s="26" t="str">
        <f t="shared" si="0"/>
        <v>moderado</v>
      </c>
      <c r="P7" s="26" t="str">
        <f t="shared" si="1"/>
        <v>ACEPTABLE</v>
      </c>
      <c r="Q7" s="45"/>
      <c r="R7" s="46"/>
      <c r="S7" s="46"/>
      <c r="T7" s="47"/>
    </row>
    <row r="8" spans="1:20" ht="55.5" customHeight="1">
      <c r="A8" s="331"/>
      <c r="B8" s="303"/>
      <c r="C8" s="300"/>
      <c r="D8" s="123" t="s">
        <v>30</v>
      </c>
      <c r="E8" s="125" t="s">
        <v>87</v>
      </c>
      <c r="F8" s="126" t="s">
        <v>25</v>
      </c>
      <c r="G8" s="52">
        <v>2</v>
      </c>
      <c r="H8" s="52">
        <v>1</v>
      </c>
      <c r="I8" s="52">
        <v>2</v>
      </c>
      <c r="J8" s="52">
        <v>2</v>
      </c>
      <c r="K8" s="52">
        <v>2</v>
      </c>
      <c r="L8" s="52">
        <v>1</v>
      </c>
      <c r="M8" s="52">
        <f>SUM(I8:L8)</f>
        <v>7</v>
      </c>
      <c r="N8" s="25">
        <f>(G8*100)/18+(H8*100)/18+(I8*100)/18+(J8*100)/18+(K8*100)/18+(L8*100)/18</f>
        <v>55.555555555555557</v>
      </c>
      <c r="O8" s="26" t="str">
        <f t="shared" si="0"/>
        <v>alto</v>
      </c>
      <c r="P8" s="26" t="str">
        <f t="shared" si="1"/>
        <v>NO ACEPTABLE</v>
      </c>
      <c r="Q8" s="45"/>
      <c r="R8" s="46"/>
      <c r="S8" s="46"/>
      <c r="T8" s="47"/>
    </row>
    <row r="9" spans="1:20" ht="32.25" customHeight="1">
      <c r="A9" s="331"/>
      <c r="B9" s="303"/>
      <c r="C9" s="301"/>
      <c r="D9" s="124" t="s">
        <v>94</v>
      </c>
      <c r="E9" s="125" t="s">
        <v>146</v>
      </c>
      <c r="F9" s="126" t="s">
        <v>95</v>
      </c>
      <c r="G9" s="52">
        <v>2</v>
      </c>
      <c r="H9" s="52">
        <v>1</v>
      </c>
      <c r="I9" s="52">
        <v>3</v>
      </c>
      <c r="J9" s="52">
        <v>3</v>
      </c>
      <c r="K9" s="52">
        <v>1</v>
      </c>
      <c r="L9" s="52">
        <v>1</v>
      </c>
      <c r="M9" s="52">
        <f t="shared" ref="M9:M83" si="2">SUM(I9:L9)</f>
        <v>8</v>
      </c>
      <c r="N9" s="25">
        <f t="shared" ref="N9:N83" si="3">(G9*100)/18+(H9*100)/18+(I9*100)/18+(J9*100)/18+(K9*100)/18+(L9*100)/18</f>
        <v>61.111111111111114</v>
      </c>
      <c r="O9" s="26" t="str">
        <f t="shared" ref="O9:O83" si="4">IF(N9&lt;=34,"moderado",IF(AND(N9&gt;34,N9&lt;66),"alto",IF(N9&gt;=66,"severo","")))</f>
        <v>alto</v>
      </c>
      <c r="P9" s="26" t="str">
        <f t="shared" si="1"/>
        <v>NO ACEPTABLE</v>
      </c>
      <c r="Q9" s="45"/>
      <c r="R9" s="46"/>
      <c r="S9" s="46"/>
      <c r="T9" s="47"/>
    </row>
    <row r="10" spans="1:20" ht="30.75" customHeight="1">
      <c r="A10" s="331"/>
      <c r="B10" s="303"/>
      <c r="C10" s="299" t="s">
        <v>83</v>
      </c>
      <c r="D10" s="299" t="s">
        <v>157</v>
      </c>
      <c r="E10" s="321" t="s">
        <v>271</v>
      </c>
      <c r="F10" s="126" t="s">
        <v>90</v>
      </c>
      <c r="G10" s="52">
        <v>1</v>
      </c>
      <c r="H10" s="52">
        <v>1</v>
      </c>
      <c r="I10" s="52">
        <v>2</v>
      </c>
      <c r="J10" s="52">
        <v>2</v>
      </c>
      <c r="K10" s="52">
        <v>1</v>
      </c>
      <c r="L10" s="52">
        <v>1</v>
      </c>
      <c r="M10" s="52">
        <f t="shared" si="2"/>
        <v>6</v>
      </c>
      <c r="N10" s="25">
        <f t="shared" si="3"/>
        <v>44.444444444444443</v>
      </c>
      <c r="O10" s="26" t="str">
        <f t="shared" si="4"/>
        <v>alto</v>
      </c>
      <c r="P10" s="26" t="str">
        <f t="shared" si="1"/>
        <v>NO ACEPTABLE</v>
      </c>
      <c r="Q10" s="45"/>
      <c r="R10" s="46"/>
      <c r="S10" s="46"/>
      <c r="T10" s="47"/>
    </row>
    <row r="11" spans="1:20" ht="87.75" customHeight="1">
      <c r="A11" s="331"/>
      <c r="B11" s="306"/>
      <c r="C11" s="301"/>
      <c r="D11" s="301"/>
      <c r="E11" s="322"/>
      <c r="F11" s="126" t="s">
        <v>99</v>
      </c>
      <c r="G11" s="52">
        <v>2</v>
      </c>
      <c r="H11" s="52">
        <v>2</v>
      </c>
      <c r="I11" s="52">
        <v>1</v>
      </c>
      <c r="J11" s="52">
        <v>1</v>
      </c>
      <c r="K11" s="52">
        <v>1</v>
      </c>
      <c r="L11" s="52">
        <v>1</v>
      </c>
      <c r="M11" s="52">
        <f t="shared" si="2"/>
        <v>4</v>
      </c>
      <c r="N11" s="25">
        <f t="shared" si="3"/>
        <v>44.44444444444445</v>
      </c>
      <c r="O11" s="26" t="str">
        <f t="shared" si="4"/>
        <v>alto</v>
      </c>
      <c r="P11" s="26" t="str">
        <f t="shared" si="1"/>
        <v>NO ACEPTABLE</v>
      </c>
      <c r="Q11" s="45"/>
      <c r="R11" s="46"/>
      <c r="S11" s="46"/>
      <c r="T11" s="47"/>
    </row>
    <row r="12" spans="1:20" ht="29.25" customHeight="1">
      <c r="A12" s="331"/>
      <c r="B12" s="302" t="s">
        <v>88</v>
      </c>
      <c r="C12" s="299" t="s">
        <v>81</v>
      </c>
      <c r="D12" s="304" t="s">
        <v>33</v>
      </c>
      <c r="E12" s="131" t="s">
        <v>92</v>
      </c>
      <c r="F12" s="126" t="s">
        <v>142</v>
      </c>
      <c r="G12" s="52">
        <v>2</v>
      </c>
      <c r="H12" s="52">
        <v>1</v>
      </c>
      <c r="I12" s="52">
        <v>2</v>
      </c>
      <c r="J12" s="52">
        <v>2</v>
      </c>
      <c r="K12" s="52">
        <v>2</v>
      </c>
      <c r="L12" s="52">
        <v>2</v>
      </c>
      <c r="M12" s="52">
        <f t="shared" si="2"/>
        <v>8</v>
      </c>
      <c r="N12" s="25">
        <f t="shared" si="3"/>
        <v>61.111111111111114</v>
      </c>
      <c r="O12" s="26" t="str">
        <f>IF(N12&lt;=34,"moderado",IF(AND(N12&gt;34,N12&lt;66),"alto",IF(N12&gt;=66,"severo","")))</f>
        <v>alto</v>
      </c>
      <c r="P12" s="26" t="str">
        <f t="shared" si="1"/>
        <v>NO ACEPTABLE</v>
      </c>
      <c r="Q12" s="45"/>
      <c r="R12" s="46"/>
      <c r="S12" s="46"/>
      <c r="T12" s="47"/>
    </row>
    <row r="13" spans="1:20" ht="51" customHeight="1">
      <c r="A13" s="331"/>
      <c r="B13" s="303"/>
      <c r="C13" s="300"/>
      <c r="D13" s="305"/>
      <c r="E13" s="125" t="s">
        <v>89</v>
      </c>
      <c r="F13" s="125" t="s">
        <v>119</v>
      </c>
      <c r="G13" s="52">
        <v>2</v>
      </c>
      <c r="H13" s="52">
        <v>1</v>
      </c>
      <c r="I13" s="52">
        <v>2</v>
      </c>
      <c r="J13" s="52">
        <v>2</v>
      </c>
      <c r="K13" s="52">
        <v>2</v>
      </c>
      <c r="L13" s="52">
        <v>2</v>
      </c>
      <c r="M13" s="52">
        <f t="shared" si="2"/>
        <v>8</v>
      </c>
      <c r="N13" s="25">
        <f t="shared" si="3"/>
        <v>61.111111111111114</v>
      </c>
      <c r="O13" s="26" t="str">
        <f t="shared" si="4"/>
        <v>alto</v>
      </c>
      <c r="P13" s="26" t="str">
        <f t="shared" si="1"/>
        <v>NO ACEPTABLE</v>
      </c>
      <c r="Q13" s="45"/>
      <c r="R13" s="46"/>
      <c r="S13" s="46"/>
      <c r="T13" s="47"/>
    </row>
    <row r="14" spans="1:20" ht="27.75" customHeight="1">
      <c r="A14" s="331"/>
      <c r="B14" s="303"/>
      <c r="C14" s="300"/>
      <c r="D14" s="304" t="s">
        <v>28</v>
      </c>
      <c r="E14" s="125" t="s">
        <v>96</v>
      </c>
      <c r="F14" s="125" t="s">
        <v>95</v>
      </c>
      <c r="G14" s="52">
        <v>2</v>
      </c>
      <c r="H14" s="52">
        <v>1</v>
      </c>
      <c r="I14" s="52">
        <v>1</v>
      </c>
      <c r="J14" s="52">
        <v>3</v>
      </c>
      <c r="K14" s="52">
        <v>2</v>
      </c>
      <c r="L14" s="52">
        <v>1</v>
      </c>
      <c r="M14" s="52">
        <f t="shared" si="2"/>
        <v>7</v>
      </c>
      <c r="N14" s="25">
        <f t="shared" si="3"/>
        <v>55.555555555555557</v>
      </c>
      <c r="O14" s="26" t="str">
        <f t="shared" si="4"/>
        <v>alto</v>
      </c>
      <c r="P14" s="26" t="str">
        <f t="shared" si="1"/>
        <v>NO ACEPTABLE</v>
      </c>
      <c r="Q14" s="45"/>
      <c r="R14" s="46"/>
      <c r="S14" s="46"/>
      <c r="T14" s="47"/>
    </row>
    <row r="15" spans="1:20" ht="28.5">
      <c r="A15" s="331"/>
      <c r="B15" s="303"/>
      <c r="C15" s="300"/>
      <c r="D15" s="305"/>
      <c r="E15" s="126" t="s">
        <v>91</v>
      </c>
      <c r="F15" s="126" t="s">
        <v>143</v>
      </c>
      <c r="G15" s="52">
        <v>1</v>
      </c>
      <c r="H15" s="52">
        <v>2</v>
      </c>
      <c r="I15" s="52">
        <v>1</v>
      </c>
      <c r="J15" s="52">
        <v>3</v>
      </c>
      <c r="K15" s="52">
        <v>2</v>
      </c>
      <c r="L15" s="52">
        <v>1</v>
      </c>
      <c r="M15" s="52">
        <f t="shared" si="2"/>
        <v>7</v>
      </c>
      <c r="N15" s="25">
        <f t="shared" si="3"/>
        <v>55.555555555555557</v>
      </c>
      <c r="O15" s="26" t="str">
        <f t="shared" si="4"/>
        <v>alto</v>
      </c>
      <c r="P15" s="26" t="str">
        <f t="shared" si="1"/>
        <v>NO ACEPTABLE</v>
      </c>
      <c r="Q15" s="45"/>
      <c r="R15" s="46"/>
      <c r="S15" s="46"/>
      <c r="T15" s="47"/>
    </row>
    <row r="16" spans="1:20" ht="42.75">
      <c r="A16" s="331"/>
      <c r="B16" s="303"/>
      <c r="C16" s="300"/>
      <c r="D16" s="304" t="s">
        <v>30</v>
      </c>
      <c r="E16" s="125" t="s">
        <v>87</v>
      </c>
      <c r="F16" s="126" t="s">
        <v>25</v>
      </c>
      <c r="G16" s="52">
        <v>1</v>
      </c>
      <c r="H16" s="52">
        <v>2</v>
      </c>
      <c r="I16" s="52">
        <v>2</v>
      </c>
      <c r="J16" s="52">
        <v>2</v>
      </c>
      <c r="K16" s="52">
        <v>2</v>
      </c>
      <c r="L16" s="52">
        <v>2</v>
      </c>
      <c r="M16" s="52">
        <f t="shared" si="2"/>
        <v>8</v>
      </c>
      <c r="N16" s="25">
        <f t="shared" si="3"/>
        <v>61.111111111111114</v>
      </c>
      <c r="O16" s="26" t="str">
        <f t="shared" si="4"/>
        <v>alto</v>
      </c>
      <c r="P16" s="26" t="str">
        <f t="shared" si="1"/>
        <v>NO ACEPTABLE</v>
      </c>
      <c r="Q16" s="45"/>
      <c r="R16" s="46"/>
      <c r="S16" s="46"/>
      <c r="T16" s="47"/>
    </row>
    <row r="17" spans="1:20" ht="90" customHeight="1">
      <c r="A17" s="331"/>
      <c r="B17" s="303"/>
      <c r="C17" s="300"/>
      <c r="D17" s="305"/>
      <c r="E17" s="125" t="s">
        <v>98</v>
      </c>
      <c r="F17" s="126" t="s">
        <v>144</v>
      </c>
      <c r="G17" s="52">
        <v>2</v>
      </c>
      <c r="H17" s="52">
        <v>3</v>
      </c>
      <c r="I17" s="52">
        <v>1</v>
      </c>
      <c r="J17" s="52">
        <v>1</v>
      </c>
      <c r="K17" s="52">
        <v>2</v>
      </c>
      <c r="L17" s="52">
        <v>2</v>
      </c>
      <c r="M17" s="52">
        <f t="shared" si="2"/>
        <v>6</v>
      </c>
      <c r="N17" s="25">
        <f t="shared" si="3"/>
        <v>61.111111111111114</v>
      </c>
      <c r="O17" s="26" t="str">
        <f t="shared" si="4"/>
        <v>alto</v>
      </c>
      <c r="P17" s="26" t="str">
        <f t="shared" si="1"/>
        <v>NO ACEPTABLE</v>
      </c>
      <c r="Q17" s="45"/>
      <c r="R17" s="46"/>
      <c r="S17" s="46"/>
      <c r="T17" s="47"/>
    </row>
    <row r="18" spans="1:20" ht="33.75" customHeight="1">
      <c r="A18" s="331"/>
      <c r="B18" s="303"/>
      <c r="C18" s="301"/>
      <c r="D18" s="124" t="s">
        <v>94</v>
      </c>
      <c r="E18" s="216" t="s">
        <v>218</v>
      </c>
      <c r="F18" s="126" t="s">
        <v>95</v>
      </c>
      <c r="G18" s="52">
        <v>2</v>
      </c>
      <c r="H18" s="52">
        <v>1</v>
      </c>
      <c r="I18" s="52">
        <v>3</v>
      </c>
      <c r="J18" s="52">
        <v>3</v>
      </c>
      <c r="K18" s="52">
        <v>1</v>
      </c>
      <c r="L18" s="52">
        <v>1</v>
      </c>
      <c r="M18" s="52">
        <f t="shared" si="2"/>
        <v>8</v>
      </c>
      <c r="N18" s="25">
        <f t="shared" si="3"/>
        <v>61.111111111111114</v>
      </c>
      <c r="O18" s="26" t="str">
        <f t="shared" si="4"/>
        <v>alto</v>
      </c>
      <c r="P18" s="26" t="str">
        <f t="shared" si="1"/>
        <v>NO ACEPTABLE</v>
      </c>
      <c r="Q18" s="45"/>
      <c r="R18" s="46"/>
      <c r="S18" s="46"/>
      <c r="T18" s="47"/>
    </row>
    <row r="19" spans="1:20" ht="33" customHeight="1">
      <c r="A19" s="331"/>
      <c r="B19" s="303"/>
      <c r="C19" s="299" t="s">
        <v>83</v>
      </c>
      <c r="D19" s="299" t="s">
        <v>157</v>
      </c>
      <c r="E19" s="321" t="s">
        <v>271</v>
      </c>
      <c r="F19" s="126" t="s">
        <v>90</v>
      </c>
      <c r="G19" s="52"/>
      <c r="H19" s="52">
        <v>1</v>
      </c>
      <c r="I19" s="52">
        <v>2</v>
      </c>
      <c r="J19" s="52">
        <v>2</v>
      </c>
      <c r="K19" s="52">
        <v>1</v>
      </c>
      <c r="L19" s="52">
        <v>1</v>
      </c>
      <c r="M19" s="52">
        <f t="shared" si="2"/>
        <v>6</v>
      </c>
      <c r="N19" s="25">
        <f t="shared" si="3"/>
        <v>38.888888888888886</v>
      </c>
      <c r="O19" s="26" t="str">
        <f t="shared" si="4"/>
        <v>alto</v>
      </c>
      <c r="P19" s="26" t="str">
        <f t="shared" si="1"/>
        <v>NO ACEPTABLE</v>
      </c>
      <c r="Q19" s="45"/>
      <c r="R19" s="46"/>
      <c r="S19" s="46"/>
      <c r="T19" s="47"/>
    </row>
    <row r="20" spans="1:20" ht="83.25" customHeight="1">
      <c r="A20" s="331"/>
      <c r="B20" s="306"/>
      <c r="C20" s="301"/>
      <c r="D20" s="301"/>
      <c r="E20" s="322"/>
      <c r="F20" s="132" t="s">
        <v>99</v>
      </c>
      <c r="G20" s="52">
        <v>2</v>
      </c>
      <c r="H20" s="52">
        <v>2</v>
      </c>
      <c r="I20" s="52">
        <v>1</v>
      </c>
      <c r="J20" s="52">
        <v>2</v>
      </c>
      <c r="K20" s="52">
        <v>1</v>
      </c>
      <c r="L20" s="52">
        <v>1</v>
      </c>
      <c r="M20" s="52">
        <f t="shared" si="2"/>
        <v>5</v>
      </c>
      <c r="N20" s="25">
        <f t="shared" si="3"/>
        <v>50</v>
      </c>
      <c r="O20" s="26" t="str">
        <f t="shared" si="4"/>
        <v>alto</v>
      </c>
      <c r="P20" s="26" t="str">
        <f t="shared" si="1"/>
        <v>NO ACEPTABLE</v>
      </c>
      <c r="Q20" s="45"/>
      <c r="R20" s="46"/>
      <c r="S20" s="46"/>
      <c r="T20" s="47"/>
    </row>
    <row r="21" spans="1:20" ht="47.25" customHeight="1">
      <c r="A21" s="331"/>
      <c r="B21" s="302" t="s">
        <v>85</v>
      </c>
      <c r="C21" s="299" t="s">
        <v>81</v>
      </c>
      <c r="D21" s="123" t="s">
        <v>33</v>
      </c>
      <c r="E21" s="126" t="s">
        <v>274</v>
      </c>
      <c r="F21" s="125" t="s">
        <v>93</v>
      </c>
      <c r="G21" s="52">
        <v>2</v>
      </c>
      <c r="H21" s="52">
        <v>1</v>
      </c>
      <c r="I21" s="52">
        <v>1</v>
      </c>
      <c r="J21" s="52">
        <v>1</v>
      </c>
      <c r="K21" s="52">
        <v>1</v>
      </c>
      <c r="L21" s="52">
        <v>1</v>
      </c>
      <c r="M21" s="52">
        <f t="shared" si="2"/>
        <v>4</v>
      </c>
      <c r="N21" s="25">
        <f t="shared" si="3"/>
        <v>38.888888888888893</v>
      </c>
      <c r="O21" s="26" t="str">
        <f t="shared" si="4"/>
        <v>alto</v>
      </c>
      <c r="P21" s="26" t="str">
        <f t="shared" si="1"/>
        <v>NO ACEPTABLE</v>
      </c>
      <c r="Q21" s="45"/>
      <c r="R21" s="46"/>
      <c r="S21" s="46"/>
      <c r="T21" s="47"/>
    </row>
    <row r="22" spans="1:20" ht="31.5" customHeight="1">
      <c r="A22" s="331"/>
      <c r="B22" s="303"/>
      <c r="C22" s="300"/>
      <c r="D22" s="304" t="s">
        <v>28</v>
      </c>
      <c r="E22" s="125" t="s">
        <v>96</v>
      </c>
      <c r="F22" s="125" t="s">
        <v>95</v>
      </c>
      <c r="G22" s="52">
        <v>2</v>
      </c>
      <c r="H22" s="52">
        <v>1</v>
      </c>
      <c r="I22" s="52">
        <v>3</v>
      </c>
      <c r="J22" s="52">
        <v>3</v>
      </c>
      <c r="K22" s="52">
        <v>2</v>
      </c>
      <c r="L22" s="52">
        <v>1</v>
      </c>
      <c r="M22" s="52">
        <f t="shared" si="2"/>
        <v>9</v>
      </c>
      <c r="N22" s="25">
        <f t="shared" si="3"/>
        <v>66.666666666666671</v>
      </c>
      <c r="O22" s="26" t="str">
        <f t="shared" si="4"/>
        <v>severo</v>
      </c>
      <c r="P22" s="26" t="str">
        <f t="shared" si="1"/>
        <v>NO ACEPTABLE</v>
      </c>
      <c r="Q22" s="45"/>
      <c r="R22" s="46"/>
      <c r="S22" s="46"/>
      <c r="T22" s="47"/>
    </row>
    <row r="23" spans="1:20" ht="31.5" customHeight="1">
      <c r="A23" s="331"/>
      <c r="B23" s="303"/>
      <c r="C23" s="300"/>
      <c r="D23" s="315"/>
      <c r="E23" s="126" t="s">
        <v>91</v>
      </c>
      <c r="F23" s="297" t="s">
        <v>207</v>
      </c>
      <c r="G23" s="52">
        <v>1</v>
      </c>
      <c r="H23" s="52">
        <v>2</v>
      </c>
      <c r="I23" s="52">
        <v>3</v>
      </c>
      <c r="J23" s="52">
        <v>3</v>
      </c>
      <c r="K23" s="52">
        <v>2</v>
      </c>
      <c r="L23" s="52">
        <v>1</v>
      </c>
      <c r="M23" s="52">
        <f t="shared" si="2"/>
        <v>9</v>
      </c>
      <c r="N23" s="25">
        <f t="shared" si="3"/>
        <v>66.666666666666671</v>
      </c>
      <c r="O23" s="26" t="str">
        <f>IF(N23&lt;=34,"moderado",IF(AND(N23&gt;34,N23&lt;66),"alto",IF(N23&gt;=66,"severo","")))</f>
        <v>severo</v>
      </c>
      <c r="P23" s="26" t="str">
        <f t="shared" si="1"/>
        <v>NO ACEPTABLE</v>
      </c>
      <c r="Q23" s="45"/>
      <c r="R23" s="46"/>
      <c r="S23" s="46"/>
      <c r="T23" s="47"/>
    </row>
    <row r="24" spans="1:20" ht="42.75" customHeight="1">
      <c r="A24" s="331"/>
      <c r="B24" s="303"/>
      <c r="C24" s="300"/>
      <c r="D24" s="305"/>
      <c r="E24" s="125" t="s">
        <v>275</v>
      </c>
      <c r="F24" s="298"/>
      <c r="G24" s="52">
        <v>2</v>
      </c>
      <c r="H24" s="52">
        <v>1</v>
      </c>
      <c r="I24" s="52">
        <v>1</v>
      </c>
      <c r="J24" s="52">
        <v>3</v>
      </c>
      <c r="K24" s="52">
        <v>1</v>
      </c>
      <c r="L24" s="52">
        <v>1</v>
      </c>
      <c r="M24" s="52">
        <f t="shared" si="2"/>
        <v>6</v>
      </c>
      <c r="N24" s="25">
        <f t="shared" si="3"/>
        <v>50</v>
      </c>
      <c r="O24" s="26" t="str">
        <f t="shared" si="4"/>
        <v>alto</v>
      </c>
      <c r="P24" s="26" t="str">
        <f t="shared" si="1"/>
        <v>NO ACEPTABLE</v>
      </c>
      <c r="Q24" s="45"/>
      <c r="R24" s="46"/>
      <c r="S24" s="46"/>
      <c r="T24" s="47"/>
    </row>
    <row r="25" spans="1:20" ht="36" customHeight="1">
      <c r="A25" s="331"/>
      <c r="B25" s="303"/>
      <c r="C25" s="301"/>
      <c r="D25" s="123" t="s">
        <v>94</v>
      </c>
      <c r="E25" s="216" t="s">
        <v>218</v>
      </c>
      <c r="F25" s="126" t="s">
        <v>95</v>
      </c>
      <c r="G25" s="52">
        <v>2</v>
      </c>
      <c r="H25" s="52">
        <v>1</v>
      </c>
      <c r="I25" s="52">
        <v>1</v>
      </c>
      <c r="J25" s="52">
        <v>3</v>
      </c>
      <c r="K25" s="52">
        <v>2</v>
      </c>
      <c r="L25" s="52">
        <v>1</v>
      </c>
      <c r="M25" s="52">
        <f t="shared" si="2"/>
        <v>7</v>
      </c>
      <c r="N25" s="25">
        <f t="shared" si="3"/>
        <v>55.555555555555557</v>
      </c>
      <c r="O25" s="26" t="str">
        <f t="shared" si="4"/>
        <v>alto</v>
      </c>
      <c r="P25" s="26" t="str">
        <f t="shared" si="1"/>
        <v>NO ACEPTABLE</v>
      </c>
      <c r="Q25" s="45"/>
      <c r="R25" s="46"/>
      <c r="S25" s="46"/>
      <c r="T25" s="47"/>
    </row>
    <row r="26" spans="1:20" ht="29.25">
      <c r="A26" s="331"/>
      <c r="B26" s="306"/>
      <c r="C26" s="130" t="s">
        <v>83</v>
      </c>
      <c r="D26" s="125" t="s">
        <v>157</v>
      </c>
      <c r="E26" s="131" t="s">
        <v>271</v>
      </c>
      <c r="F26" s="132" t="s">
        <v>100</v>
      </c>
      <c r="G26" s="52">
        <v>2</v>
      </c>
      <c r="H26" s="52">
        <v>1</v>
      </c>
      <c r="I26" s="52">
        <v>2</v>
      </c>
      <c r="J26" s="52">
        <v>1</v>
      </c>
      <c r="K26" s="52">
        <v>1</v>
      </c>
      <c r="L26" s="52">
        <v>1</v>
      </c>
      <c r="M26" s="52">
        <f t="shared" si="2"/>
        <v>5</v>
      </c>
      <c r="N26" s="25">
        <f t="shared" si="3"/>
        <v>44.444444444444443</v>
      </c>
      <c r="O26" s="26" t="str">
        <f t="shared" si="4"/>
        <v>alto</v>
      </c>
      <c r="P26" s="26" t="str">
        <f t="shared" si="1"/>
        <v>NO ACEPTABLE</v>
      </c>
      <c r="Q26" s="45"/>
      <c r="R26" s="46"/>
      <c r="S26" s="46"/>
      <c r="T26" s="47"/>
    </row>
    <row r="27" spans="1:20" ht="28.5">
      <c r="A27" s="331"/>
      <c r="B27" s="302" t="s">
        <v>32</v>
      </c>
      <c r="C27" s="299" t="s">
        <v>81</v>
      </c>
      <c r="D27" s="123" t="s">
        <v>33</v>
      </c>
      <c r="E27" s="126" t="s">
        <v>89</v>
      </c>
      <c r="F27" s="126" t="s">
        <v>113</v>
      </c>
      <c r="G27" s="52">
        <v>2</v>
      </c>
      <c r="H27" s="52">
        <v>1</v>
      </c>
      <c r="I27" s="52">
        <v>3</v>
      </c>
      <c r="J27" s="52">
        <v>3</v>
      </c>
      <c r="K27" s="52">
        <v>1</v>
      </c>
      <c r="L27" s="52">
        <v>1</v>
      </c>
      <c r="M27" s="52">
        <f>SUM(I27:L27)</f>
        <v>8</v>
      </c>
      <c r="N27" s="25">
        <f>(G27*100)/18+(H27*100)/18+(I27*100)/18+(J27*100)/18+(K27*100)/18+(L27*100)/18</f>
        <v>61.111111111111114</v>
      </c>
      <c r="O27" s="26" t="str">
        <f>IF(N27&lt;=34,"moderado",IF(AND(N27&gt;34,N27&lt;66),"alto",IF(N27&gt;=66,"severo","")))</f>
        <v>alto</v>
      </c>
      <c r="P27" s="26" t="str">
        <f>IF(O27="MODERADO","ACEPTABLE",IF(O27="ALTO","NO ACEPTABLE",IF(O27="SEVERO","NO ACEPTABLE",0)))</f>
        <v>NO ACEPTABLE</v>
      </c>
      <c r="Q27" s="45"/>
      <c r="R27" s="46"/>
      <c r="S27" s="46"/>
      <c r="T27" s="47"/>
    </row>
    <row r="28" spans="1:20" ht="28.5">
      <c r="A28" s="331"/>
      <c r="B28" s="303"/>
      <c r="C28" s="300"/>
      <c r="D28" s="304" t="s">
        <v>28</v>
      </c>
      <c r="E28" s="126" t="s">
        <v>96</v>
      </c>
      <c r="F28" s="125" t="s">
        <v>95</v>
      </c>
      <c r="G28" s="52">
        <v>1</v>
      </c>
      <c r="H28" s="52">
        <v>1</v>
      </c>
      <c r="I28" s="52">
        <v>1</v>
      </c>
      <c r="J28" s="52">
        <v>1</v>
      </c>
      <c r="K28" s="52">
        <v>1</v>
      </c>
      <c r="L28" s="52">
        <v>1</v>
      </c>
      <c r="M28" s="52">
        <f>SUM(I28:L28)</f>
        <v>4</v>
      </c>
      <c r="N28" s="25">
        <f>(G28*100)/18+(H28*100)/18+(I28*100)/18+(J28*100)/18+(K28*100)/18+(L28*100)/18</f>
        <v>33.333333333333336</v>
      </c>
      <c r="O28" s="26" t="str">
        <f>IF(N28&lt;=34,"moderado",IF(AND(N28&gt;34,N28&lt;66),"alto",IF(N28&gt;=66,"severo","")))</f>
        <v>moderado</v>
      </c>
      <c r="P28" s="26" t="str">
        <f>IF(O28="MODERADO","ACEPTABLE",IF(O28="ALTO","NO ACEPTABLE",IF(O28="SEVERO","NO ACEPTABLE",0)))</f>
        <v>ACEPTABLE</v>
      </c>
      <c r="Q28" s="45"/>
      <c r="R28" s="46"/>
      <c r="S28" s="46"/>
      <c r="T28" s="47"/>
    </row>
    <row r="29" spans="1:20" ht="28.5">
      <c r="A29" s="331"/>
      <c r="B29" s="303"/>
      <c r="C29" s="300"/>
      <c r="D29" s="305"/>
      <c r="E29" s="126" t="s">
        <v>91</v>
      </c>
      <c r="F29" s="126" t="s">
        <v>143</v>
      </c>
      <c r="G29" s="52">
        <v>1</v>
      </c>
      <c r="H29" s="52">
        <v>1</v>
      </c>
      <c r="I29" s="52">
        <v>1</v>
      </c>
      <c r="J29" s="52">
        <v>1</v>
      </c>
      <c r="K29" s="52">
        <v>1</v>
      </c>
      <c r="L29" s="52">
        <v>1</v>
      </c>
      <c r="M29" s="52">
        <f>SUM(I29:L29)</f>
        <v>4</v>
      </c>
      <c r="N29" s="25">
        <f>(G29*100)/18+(H29*100)/18+(I29*100)/18+(J29*100)/18+(K29*100)/18+(L29*100)/18</f>
        <v>33.333333333333336</v>
      </c>
      <c r="O29" s="26" t="str">
        <f>IF(N29&lt;=34,"moderado",IF(AND(N29&gt;34,N29&lt;66),"alto",IF(N29&gt;=66,"severo","")))</f>
        <v>moderado</v>
      </c>
      <c r="P29" s="26" t="str">
        <f>IF(O29="MODERADO","ACEPTABLE",IF(O29="ALTO","NO ACEPTABLE",IF(O29="SEVERO","NO ACEPTABLE",0)))</f>
        <v>ACEPTABLE</v>
      </c>
      <c r="Q29" s="45"/>
      <c r="R29" s="46"/>
      <c r="S29" s="46"/>
      <c r="T29" s="47"/>
    </row>
    <row r="30" spans="1:20" ht="28.5">
      <c r="A30" s="331"/>
      <c r="B30" s="303"/>
      <c r="C30" s="301"/>
      <c r="D30" s="123" t="s">
        <v>94</v>
      </c>
      <c r="E30" s="125" t="s">
        <v>146</v>
      </c>
      <c r="F30" s="126" t="s">
        <v>95</v>
      </c>
      <c r="G30" s="52">
        <v>2</v>
      </c>
      <c r="H30" s="52">
        <v>1</v>
      </c>
      <c r="I30" s="52">
        <v>3</v>
      </c>
      <c r="J30" s="52">
        <v>3</v>
      </c>
      <c r="K30" s="52">
        <v>1</v>
      </c>
      <c r="L30" s="52">
        <v>1</v>
      </c>
      <c r="M30" s="52">
        <f>SUM(I30:L30)</f>
        <v>8</v>
      </c>
      <c r="N30" s="25">
        <f>(G30*100)/18+(H30*100)/18+(I30*100)/18+(J30*100)/18+(K30*100)/18+(L30*100)/18</f>
        <v>61.111111111111114</v>
      </c>
      <c r="O30" s="26" t="str">
        <f>IF(N30&lt;=34,"moderado",IF(AND(N30&gt;34,N30&lt;66),"alto",IF(N30&gt;=66,"severo","")))</f>
        <v>alto</v>
      </c>
      <c r="P30" s="26" t="str">
        <f>IF(O30="MODERADO","ACEPTABLE",IF(O30="ALTO","NO ACEPTABLE",IF(O30="SEVERO","NO ACEPTABLE",0)))</f>
        <v>NO ACEPTABLE</v>
      </c>
      <c r="Q30" s="45"/>
      <c r="R30" s="46"/>
      <c r="S30" s="46"/>
      <c r="T30" s="47"/>
    </row>
    <row r="31" spans="1:20" ht="29.25">
      <c r="A31" s="331"/>
      <c r="B31" s="306"/>
      <c r="C31" s="130" t="s">
        <v>83</v>
      </c>
      <c r="D31" s="125" t="s">
        <v>157</v>
      </c>
      <c r="E31" s="131" t="s">
        <v>271</v>
      </c>
      <c r="F31" s="132" t="s">
        <v>100</v>
      </c>
      <c r="G31" s="52">
        <v>2</v>
      </c>
      <c r="H31" s="52">
        <v>1</v>
      </c>
      <c r="I31" s="52">
        <v>2</v>
      </c>
      <c r="J31" s="52">
        <v>1</v>
      </c>
      <c r="K31" s="52">
        <v>1</v>
      </c>
      <c r="L31" s="52">
        <v>1</v>
      </c>
      <c r="M31" s="52">
        <f t="shared" ref="M31" si="5">SUM(I31:L31)</f>
        <v>5</v>
      </c>
      <c r="N31" s="25">
        <f t="shared" ref="N31" si="6">(G31*100)/18+(H31*100)/18+(I31*100)/18+(J31*100)/18+(K31*100)/18+(L31*100)/18</f>
        <v>44.444444444444443</v>
      </c>
      <c r="O31" s="26" t="str">
        <f t="shared" ref="O31" si="7">IF(N31&lt;=34,"moderado",IF(AND(N31&gt;34,N31&lt;66),"alto",IF(N31&gt;=66,"severo","")))</f>
        <v>alto</v>
      </c>
      <c r="P31" s="26" t="str">
        <f t="shared" ref="P31" si="8">IF(O31="MODERADO","ACEPTABLE",IF(O31="ALTO","NO ACEPTABLE",IF(O31="SEVERO","NO ACEPTABLE",0)))</f>
        <v>NO ACEPTABLE</v>
      </c>
      <c r="Q31" s="45"/>
      <c r="R31" s="46"/>
      <c r="S31" s="46"/>
      <c r="T31" s="47"/>
    </row>
    <row r="32" spans="1:20" ht="45" customHeight="1">
      <c r="A32" s="331"/>
      <c r="B32" s="302" t="s">
        <v>224</v>
      </c>
      <c r="C32" s="294" t="s">
        <v>81</v>
      </c>
      <c r="D32" s="123" t="s">
        <v>33</v>
      </c>
      <c r="E32" s="217" t="s">
        <v>272</v>
      </c>
      <c r="F32" s="125" t="s">
        <v>93</v>
      </c>
      <c r="G32" s="52">
        <v>2</v>
      </c>
      <c r="H32" s="52">
        <v>1</v>
      </c>
      <c r="I32" s="52">
        <v>1</v>
      </c>
      <c r="J32" s="52">
        <v>1</v>
      </c>
      <c r="K32" s="52">
        <v>1</v>
      </c>
      <c r="L32" s="52">
        <v>1</v>
      </c>
      <c r="M32" s="52">
        <f t="shared" ref="M32:M37" si="9">SUM(I32:L32)</f>
        <v>4</v>
      </c>
      <c r="N32" s="25">
        <f t="shared" ref="N32:N37" si="10">(G32*100)/18+(H32*100)/18+(I32*100)/18+(J32*100)/18+(K32*100)/18+(L32*100)/18</f>
        <v>38.888888888888893</v>
      </c>
      <c r="O32" s="26" t="str">
        <f t="shared" ref="O32:O33" si="11">IF(N32&lt;=34,"moderado",IF(AND(N32&gt;34,N32&lt;66),"alto",IF(N32&gt;=66,"severo","")))</f>
        <v>alto</v>
      </c>
      <c r="P32" s="26" t="str">
        <f t="shared" ref="P32:P37" si="12">IF(O32="MODERADO","ACEPTABLE",IF(O32="ALTO","NO ACEPTABLE",IF(O32="SEVERO","NO ACEPTABLE",0)))</f>
        <v>NO ACEPTABLE</v>
      </c>
      <c r="Q32" s="45"/>
      <c r="R32" s="46"/>
      <c r="S32" s="46"/>
      <c r="T32" s="47"/>
    </row>
    <row r="33" spans="1:20" ht="38.25" customHeight="1">
      <c r="A33" s="331"/>
      <c r="B33" s="303"/>
      <c r="C33" s="294"/>
      <c r="D33" s="316" t="s">
        <v>28</v>
      </c>
      <c r="E33" s="125" t="s">
        <v>96</v>
      </c>
      <c r="F33" s="125" t="s">
        <v>95</v>
      </c>
      <c r="G33" s="52">
        <v>2</v>
      </c>
      <c r="H33" s="52">
        <v>1</v>
      </c>
      <c r="I33" s="52">
        <v>1</v>
      </c>
      <c r="J33" s="52">
        <v>3</v>
      </c>
      <c r="K33" s="52">
        <v>2</v>
      </c>
      <c r="L33" s="52">
        <v>1</v>
      </c>
      <c r="M33" s="52">
        <f t="shared" si="9"/>
        <v>7</v>
      </c>
      <c r="N33" s="25">
        <f t="shared" si="10"/>
        <v>55.555555555555557</v>
      </c>
      <c r="O33" s="26" t="str">
        <f t="shared" si="11"/>
        <v>alto</v>
      </c>
      <c r="P33" s="26" t="str">
        <f t="shared" si="12"/>
        <v>NO ACEPTABLE</v>
      </c>
      <c r="Q33" s="45"/>
      <c r="R33" s="46"/>
      <c r="S33" s="46"/>
      <c r="T33" s="47"/>
    </row>
    <row r="34" spans="1:20" ht="29.25" customHeight="1">
      <c r="A34" s="331"/>
      <c r="B34" s="303"/>
      <c r="C34" s="294"/>
      <c r="D34" s="316"/>
      <c r="E34" s="126" t="s">
        <v>91</v>
      </c>
      <c r="F34" s="297" t="s">
        <v>207</v>
      </c>
      <c r="G34" s="52">
        <v>1</v>
      </c>
      <c r="H34" s="52">
        <v>2</v>
      </c>
      <c r="I34" s="52">
        <v>1</v>
      </c>
      <c r="J34" s="52">
        <v>3</v>
      </c>
      <c r="K34" s="52">
        <v>2</v>
      </c>
      <c r="L34" s="52">
        <v>1</v>
      </c>
      <c r="M34" s="52">
        <f t="shared" si="9"/>
        <v>7</v>
      </c>
      <c r="N34" s="25">
        <f t="shared" si="10"/>
        <v>55.555555555555557</v>
      </c>
      <c r="O34" s="26" t="str">
        <f>IF(N34&lt;=34,"moderado",IF(AND(N34&gt;34,N34&lt;66),"alto",IF(N34&gt;=66,"severo","")))</f>
        <v>alto</v>
      </c>
      <c r="P34" s="26" t="str">
        <f t="shared" si="12"/>
        <v>NO ACEPTABLE</v>
      </c>
      <c r="Q34" s="45"/>
      <c r="R34" s="46"/>
      <c r="S34" s="46"/>
      <c r="T34" s="47"/>
    </row>
    <row r="35" spans="1:20" ht="48" customHeight="1">
      <c r="A35" s="331"/>
      <c r="B35" s="303"/>
      <c r="C35" s="294"/>
      <c r="D35" s="316"/>
      <c r="E35" s="216" t="s">
        <v>275</v>
      </c>
      <c r="F35" s="298"/>
      <c r="G35" s="52">
        <v>2</v>
      </c>
      <c r="H35" s="52">
        <v>1</v>
      </c>
      <c r="I35" s="52">
        <v>1</v>
      </c>
      <c r="J35" s="52">
        <v>3</v>
      </c>
      <c r="K35" s="52">
        <v>1</v>
      </c>
      <c r="L35" s="52">
        <v>1</v>
      </c>
      <c r="M35" s="52">
        <f t="shared" si="9"/>
        <v>6</v>
      </c>
      <c r="N35" s="25">
        <f t="shared" si="10"/>
        <v>50</v>
      </c>
      <c r="O35" s="26" t="str">
        <f t="shared" ref="O35:O37" si="13">IF(N35&lt;=34,"moderado",IF(AND(N35&gt;34,N35&lt;66),"alto",IF(N35&gt;=66,"severo","")))</f>
        <v>alto</v>
      </c>
      <c r="P35" s="26" t="str">
        <f t="shared" si="12"/>
        <v>NO ACEPTABLE</v>
      </c>
      <c r="Q35" s="45"/>
      <c r="R35" s="46"/>
      <c r="S35" s="46"/>
      <c r="T35" s="47"/>
    </row>
    <row r="36" spans="1:20" ht="30.75" customHeight="1">
      <c r="A36" s="331"/>
      <c r="B36" s="303"/>
      <c r="C36" s="294"/>
      <c r="D36" s="123" t="s">
        <v>94</v>
      </c>
      <c r="E36" s="216" t="s">
        <v>218</v>
      </c>
      <c r="F36" s="126" t="s">
        <v>95</v>
      </c>
      <c r="G36" s="52">
        <v>2</v>
      </c>
      <c r="H36" s="52">
        <v>1</v>
      </c>
      <c r="I36" s="52">
        <v>1</v>
      </c>
      <c r="J36" s="52">
        <v>3</v>
      </c>
      <c r="K36" s="52">
        <v>2</v>
      </c>
      <c r="L36" s="52">
        <v>1</v>
      </c>
      <c r="M36" s="52">
        <f t="shared" si="9"/>
        <v>7</v>
      </c>
      <c r="N36" s="25">
        <f t="shared" si="10"/>
        <v>55.555555555555557</v>
      </c>
      <c r="O36" s="26" t="str">
        <f t="shared" si="13"/>
        <v>alto</v>
      </c>
      <c r="P36" s="26" t="str">
        <f t="shared" si="12"/>
        <v>NO ACEPTABLE</v>
      </c>
      <c r="Q36" s="45"/>
      <c r="R36" s="46"/>
      <c r="S36" s="46"/>
      <c r="T36" s="47"/>
    </row>
    <row r="37" spans="1:20" ht="28.5" customHeight="1">
      <c r="A37" s="331"/>
      <c r="B37" s="306"/>
      <c r="C37" s="130" t="s">
        <v>83</v>
      </c>
      <c r="D37" s="125" t="s">
        <v>157</v>
      </c>
      <c r="E37" s="131" t="s">
        <v>271</v>
      </c>
      <c r="F37" s="132" t="s">
        <v>100</v>
      </c>
      <c r="G37" s="52">
        <v>2</v>
      </c>
      <c r="H37" s="52">
        <v>1</v>
      </c>
      <c r="I37" s="52">
        <v>2</v>
      </c>
      <c r="J37" s="52">
        <v>1</v>
      </c>
      <c r="K37" s="52">
        <v>1</v>
      </c>
      <c r="L37" s="52">
        <v>1</v>
      </c>
      <c r="M37" s="52">
        <f t="shared" si="9"/>
        <v>5</v>
      </c>
      <c r="N37" s="25">
        <f t="shared" si="10"/>
        <v>44.444444444444443</v>
      </c>
      <c r="O37" s="26" t="str">
        <f t="shared" si="13"/>
        <v>alto</v>
      </c>
      <c r="P37" s="26" t="str">
        <f t="shared" si="12"/>
        <v>NO ACEPTABLE</v>
      </c>
      <c r="Q37" s="45"/>
      <c r="R37" s="46"/>
      <c r="S37" s="46"/>
      <c r="T37" s="47"/>
    </row>
    <row r="38" spans="1:20" ht="42.75">
      <c r="A38" s="331"/>
      <c r="B38" s="327" t="s">
        <v>86</v>
      </c>
      <c r="C38" s="299" t="s">
        <v>81</v>
      </c>
      <c r="D38" s="123" t="s">
        <v>33</v>
      </c>
      <c r="E38" s="126" t="s">
        <v>104</v>
      </c>
      <c r="F38" s="125" t="s">
        <v>156</v>
      </c>
      <c r="G38" s="52">
        <v>2</v>
      </c>
      <c r="H38" s="52">
        <v>1</v>
      </c>
      <c r="I38" s="52">
        <v>1</v>
      </c>
      <c r="J38" s="52">
        <v>3</v>
      </c>
      <c r="K38" s="52">
        <v>1</v>
      </c>
      <c r="L38" s="52">
        <v>1</v>
      </c>
      <c r="M38" s="52">
        <f t="shared" si="2"/>
        <v>6</v>
      </c>
      <c r="N38" s="25">
        <f t="shared" si="3"/>
        <v>50</v>
      </c>
      <c r="O38" s="26" t="str">
        <f t="shared" si="4"/>
        <v>alto</v>
      </c>
      <c r="P38" s="26" t="str">
        <f t="shared" si="1"/>
        <v>NO ACEPTABLE</v>
      </c>
      <c r="Q38" s="45"/>
      <c r="R38" s="46"/>
      <c r="S38" s="46"/>
      <c r="T38" s="47"/>
    </row>
    <row r="39" spans="1:20" ht="28.5">
      <c r="A39" s="331"/>
      <c r="B39" s="328"/>
      <c r="C39" s="301"/>
      <c r="D39" s="124" t="s">
        <v>94</v>
      </c>
      <c r="E39" s="216" t="s">
        <v>218</v>
      </c>
      <c r="F39" s="126" t="s">
        <v>95</v>
      </c>
      <c r="G39" s="52">
        <v>1</v>
      </c>
      <c r="H39" s="52">
        <v>1</v>
      </c>
      <c r="I39" s="52">
        <v>1</v>
      </c>
      <c r="J39" s="52">
        <v>2</v>
      </c>
      <c r="K39" s="52">
        <v>1</v>
      </c>
      <c r="L39" s="52">
        <v>1</v>
      </c>
      <c r="M39" s="52">
        <f t="shared" si="2"/>
        <v>5</v>
      </c>
      <c r="N39" s="25">
        <f t="shared" si="3"/>
        <v>38.888888888888886</v>
      </c>
      <c r="O39" s="26" t="str">
        <f t="shared" si="4"/>
        <v>alto</v>
      </c>
      <c r="P39" s="26" t="str">
        <f t="shared" si="1"/>
        <v>NO ACEPTABLE</v>
      </c>
      <c r="Q39" s="45"/>
      <c r="R39" s="46"/>
      <c r="S39" s="46"/>
      <c r="T39" s="47"/>
    </row>
    <row r="40" spans="1:20" ht="29.25">
      <c r="A40" s="331"/>
      <c r="B40" s="329"/>
      <c r="C40" s="236" t="s">
        <v>83</v>
      </c>
      <c r="D40" s="237" t="s">
        <v>157</v>
      </c>
      <c r="E40" s="131" t="s">
        <v>271</v>
      </c>
      <c r="F40" s="132" t="s">
        <v>100</v>
      </c>
      <c r="G40" s="52">
        <v>2</v>
      </c>
      <c r="H40" s="52">
        <v>1</v>
      </c>
      <c r="I40" s="52">
        <v>2</v>
      </c>
      <c r="J40" s="52">
        <v>1</v>
      </c>
      <c r="K40" s="52">
        <v>1</v>
      </c>
      <c r="L40" s="52">
        <v>1</v>
      </c>
      <c r="M40" s="52">
        <f t="shared" ref="M40" si="14">SUM(I40:L40)</f>
        <v>5</v>
      </c>
      <c r="N40" s="25">
        <f t="shared" ref="N40" si="15">(G40*100)/18+(H40*100)/18+(I40*100)/18+(J40*100)/18+(K40*100)/18+(L40*100)/18</f>
        <v>44.444444444444443</v>
      </c>
      <c r="O40" s="26" t="str">
        <f t="shared" ref="O40" si="16">IF(N40&lt;=34,"moderado",IF(AND(N40&gt;34,N40&lt;66),"alto",IF(N40&gt;=66,"severo","")))</f>
        <v>alto</v>
      </c>
      <c r="P40" s="26" t="str">
        <f t="shared" ref="P40" si="17">IF(O40="MODERADO","ACEPTABLE",IF(O40="ALTO","NO ACEPTABLE",IF(O40="SEVERO","NO ACEPTABLE",0)))</f>
        <v>NO ACEPTABLE</v>
      </c>
      <c r="Q40" s="45"/>
      <c r="R40" s="46"/>
      <c r="S40" s="46"/>
      <c r="T40" s="47"/>
    </row>
    <row r="41" spans="1:20" ht="96.75" customHeight="1">
      <c r="A41" s="331"/>
      <c r="B41" s="302" t="s">
        <v>101</v>
      </c>
      <c r="C41" s="299" t="s">
        <v>81</v>
      </c>
      <c r="D41" s="123" t="s">
        <v>33</v>
      </c>
      <c r="E41" s="126" t="s">
        <v>233</v>
      </c>
      <c r="F41" s="126" t="s">
        <v>113</v>
      </c>
      <c r="G41" s="52">
        <v>2</v>
      </c>
      <c r="H41" s="52">
        <v>1</v>
      </c>
      <c r="I41" s="52">
        <v>1</v>
      </c>
      <c r="J41" s="52">
        <v>1</v>
      </c>
      <c r="K41" s="52">
        <v>1</v>
      </c>
      <c r="L41" s="52">
        <v>1</v>
      </c>
      <c r="M41" s="52">
        <f t="shared" si="2"/>
        <v>4</v>
      </c>
      <c r="N41" s="25">
        <f t="shared" si="3"/>
        <v>38.888888888888893</v>
      </c>
      <c r="O41" s="26" t="str">
        <f t="shared" si="4"/>
        <v>alto</v>
      </c>
      <c r="P41" s="26" t="str">
        <f t="shared" si="1"/>
        <v>NO ACEPTABLE</v>
      </c>
      <c r="Q41" s="45"/>
      <c r="R41" s="46"/>
      <c r="S41" s="46"/>
      <c r="T41" s="47"/>
    </row>
    <row r="42" spans="1:20" ht="38.25" customHeight="1">
      <c r="A42" s="331"/>
      <c r="B42" s="303"/>
      <c r="C42" s="300"/>
      <c r="D42" s="304" t="s">
        <v>28</v>
      </c>
      <c r="E42" s="126" t="s">
        <v>96</v>
      </c>
      <c r="F42" s="125" t="s">
        <v>95</v>
      </c>
      <c r="G42" s="52">
        <v>2</v>
      </c>
      <c r="H42" s="52">
        <v>1</v>
      </c>
      <c r="I42" s="52">
        <v>3</v>
      </c>
      <c r="J42" s="52">
        <v>3</v>
      </c>
      <c r="K42" s="52">
        <v>2</v>
      </c>
      <c r="L42" s="52">
        <v>1</v>
      </c>
      <c r="M42" s="52">
        <f t="shared" si="2"/>
        <v>9</v>
      </c>
      <c r="N42" s="25">
        <f t="shared" si="3"/>
        <v>66.666666666666671</v>
      </c>
      <c r="O42" s="26" t="str">
        <f t="shared" si="4"/>
        <v>severo</v>
      </c>
      <c r="P42" s="26" t="str">
        <f t="shared" si="1"/>
        <v>NO ACEPTABLE</v>
      </c>
      <c r="Q42" s="45"/>
      <c r="R42" s="46"/>
      <c r="S42" s="46"/>
      <c r="T42" s="47"/>
    </row>
    <row r="43" spans="1:20" ht="28.5">
      <c r="A43" s="331"/>
      <c r="B43" s="303"/>
      <c r="C43" s="300"/>
      <c r="D43" s="305"/>
      <c r="E43" s="126" t="s">
        <v>91</v>
      </c>
      <c r="F43" s="126" t="s">
        <v>143</v>
      </c>
      <c r="G43" s="52">
        <v>1</v>
      </c>
      <c r="H43" s="52">
        <v>2</v>
      </c>
      <c r="I43" s="52">
        <v>3</v>
      </c>
      <c r="J43" s="52">
        <v>3</v>
      </c>
      <c r="K43" s="52">
        <v>2</v>
      </c>
      <c r="L43" s="52">
        <v>1</v>
      </c>
      <c r="M43" s="52">
        <f t="shared" si="2"/>
        <v>9</v>
      </c>
      <c r="N43" s="25">
        <f t="shared" si="3"/>
        <v>66.666666666666671</v>
      </c>
      <c r="O43" s="26" t="str">
        <f t="shared" si="4"/>
        <v>severo</v>
      </c>
      <c r="P43" s="26" t="str">
        <f t="shared" si="1"/>
        <v>NO ACEPTABLE</v>
      </c>
      <c r="Q43" s="45"/>
      <c r="R43" s="46"/>
      <c r="S43" s="46"/>
      <c r="T43" s="47"/>
    </row>
    <row r="44" spans="1:20" ht="48" customHeight="1">
      <c r="A44" s="331"/>
      <c r="B44" s="303"/>
      <c r="C44" s="300"/>
      <c r="D44" s="304" t="s">
        <v>30</v>
      </c>
      <c r="E44" s="125" t="s">
        <v>98</v>
      </c>
      <c r="F44" s="126" t="s">
        <v>116</v>
      </c>
      <c r="G44" s="52">
        <v>2</v>
      </c>
      <c r="H44" s="52">
        <v>2</v>
      </c>
      <c r="I44" s="52">
        <v>1</v>
      </c>
      <c r="J44" s="52">
        <v>1</v>
      </c>
      <c r="K44" s="52">
        <v>1</v>
      </c>
      <c r="L44" s="52">
        <v>1</v>
      </c>
      <c r="M44" s="52">
        <f t="shared" si="2"/>
        <v>4</v>
      </c>
      <c r="N44" s="25">
        <f t="shared" si="3"/>
        <v>44.44444444444445</v>
      </c>
      <c r="O44" s="26" t="str">
        <f t="shared" si="4"/>
        <v>alto</v>
      </c>
      <c r="P44" s="26" t="str">
        <f t="shared" si="1"/>
        <v>NO ACEPTABLE</v>
      </c>
      <c r="Q44" s="45"/>
      <c r="R44" s="46"/>
      <c r="S44" s="46"/>
      <c r="T44" s="47"/>
    </row>
    <row r="45" spans="1:20" ht="47.25" customHeight="1">
      <c r="A45" s="331"/>
      <c r="B45" s="303"/>
      <c r="C45" s="300"/>
      <c r="D45" s="305"/>
      <c r="E45" s="126" t="s">
        <v>205</v>
      </c>
      <c r="F45" s="126" t="s">
        <v>25</v>
      </c>
      <c r="G45" s="52">
        <v>1</v>
      </c>
      <c r="H45" s="52">
        <v>1</v>
      </c>
      <c r="I45" s="52">
        <v>1</v>
      </c>
      <c r="J45" s="52">
        <v>1</v>
      </c>
      <c r="K45" s="52">
        <v>1</v>
      </c>
      <c r="L45" s="52">
        <v>1</v>
      </c>
      <c r="M45" s="52">
        <f t="shared" si="2"/>
        <v>4</v>
      </c>
      <c r="N45" s="25">
        <f t="shared" si="3"/>
        <v>33.333333333333336</v>
      </c>
      <c r="O45" s="26" t="str">
        <f t="shared" si="4"/>
        <v>moderado</v>
      </c>
      <c r="P45" s="26" t="str">
        <f t="shared" si="1"/>
        <v>ACEPTABLE</v>
      </c>
      <c r="Q45" s="45"/>
      <c r="R45" s="46"/>
      <c r="S45" s="46"/>
      <c r="T45" s="47"/>
    </row>
    <row r="46" spans="1:20" ht="33" customHeight="1">
      <c r="A46" s="331"/>
      <c r="B46" s="303"/>
      <c r="C46" s="301"/>
      <c r="D46" s="123" t="s">
        <v>94</v>
      </c>
      <c r="E46" s="216" t="s">
        <v>218</v>
      </c>
      <c r="F46" s="126" t="s">
        <v>95</v>
      </c>
      <c r="G46" s="52">
        <v>2</v>
      </c>
      <c r="H46" s="52">
        <v>1</v>
      </c>
      <c r="I46" s="52">
        <v>3</v>
      </c>
      <c r="J46" s="52">
        <v>3</v>
      </c>
      <c r="K46" s="52">
        <v>2</v>
      </c>
      <c r="L46" s="52">
        <v>1</v>
      </c>
      <c r="M46" s="52">
        <f t="shared" si="2"/>
        <v>9</v>
      </c>
      <c r="N46" s="25">
        <f t="shared" si="3"/>
        <v>66.666666666666671</v>
      </c>
      <c r="O46" s="26" t="str">
        <f t="shared" si="4"/>
        <v>severo</v>
      </c>
      <c r="P46" s="26" t="str">
        <f t="shared" si="1"/>
        <v>NO ACEPTABLE</v>
      </c>
      <c r="Q46" s="45"/>
      <c r="R46" s="46"/>
      <c r="S46" s="46"/>
      <c r="T46" s="47"/>
    </row>
    <row r="47" spans="1:20" ht="64.5" customHeight="1">
      <c r="A47" s="331"/>
      <c r="B47" s="306"/>
      <c r="C47" s="125" t="s">
        <v>83</v>
      </c>
      <c r="D47" s="125" t="s">
        <v>157</v>
      </c>
      <c r="E47" s="131" t="s">
        <v>271</v>
      </c>
      <c r="F47" s="126" t="s">
        <v>102</v>
      </c>
      <c r="G47" s="52">
        <v>1</v>
      </c>
      <c r="H47" s="52">
        <v>3</v>
      </c>
      <c r="I47" s="52">
        <v>1</v>
      </c>
      <c r="J47" s="52">
        <v>3</v>
      </c>
      <c r="K47" s="52">
        <v>1</v>
      </c>
      <c r="L47" s="52">
        <v>1</v>
      </c>
      <c r="M47" s="52">
        <f t="shared" si="2"/>
        <v>6</v>
      </c>
      <c r="N47" s="25">
        <f t="shared" si="3"/>
        <v>55.555555555555557</v>
      </c>
      <c r="O47" s="26" t="str">
        <f t="shared" si="4"/>
        <v>alto</v>
      </c>
      <c r="P47" s="26" t="str">
        <f t="shared" si="1"/>
        <v>NO ACEPTABLE</v>
      </c>
      <c r="Q47" s="45"/>
      <c r="R47" s="46"/>
      <c r="S47" s="46"/>
      <c r="T47" s="47"/>
    </row>
    <row r="48" spans="1:20" ht="33.75" customHeight="1">
      <c r="A48" s="331"/>
      <c r="B48" s="302" t="s">
        <v>31</v>
      </c>
      <c r="C48" s="299" t="s">
        <v>81</v>
      </c>
      <c r="D48" s="123" t="s">
        <v>33</v>
      </c>
      <c r="E48" s="126" t="s">
        <v>103</v>
      </c>
      <c r="F48" s="126" t="s">
        <v>113</v>
      </c>
      <c r="G48" s="52">
        <v>2</v>
      </c>
      <c r="H48" s="52">
        <v>2</v>
      </c>
      <c r="I48" s="52">
        <v>3</v>
      </c>
      <c r="J48" s="52">
        <v>3</v>
      </c>
      <c r="K48" s="52">
        <v>1</v>
      </c>
      <c r="L48" s="52">
        <v>1</v>
      </c>
      <c r="M48" s="52">
        <f t="shared" si="2"/>
        <v>8</v>
      </c>
      <c r="N48" s="25">
        <f t="shared" si="3"/>
        <v>66.666666666666671</v>
      </c>
      <c r="O48" s="26" t="str">
        <f t="shared" si="4"/>
        <v>severo</v>
      </c>
      <c r="P48" s="26" t="str">
        <f t="shared" si="1"/>
        <v>NO ACEPTABLE</v>
      </c>
      <c r="Q48" s="45"/>
      <c r="R48" s="46"/>
      <c r="S48" s="46"/>
      <c r="T48" s="47"/>
    </row>
    <row r="49" spans="1:20" ht="28.5" customHeight="1">
      <c r="A49" s="331"/>
      <c r="B49" s="303"/>
      <c r="C49" s="300"/>
      <c r="D49" s="123" t="s">
        <v>28</v>
      </c>
      <c r="E49" s="126" t="s">
        <v>96</v>
      </c>
      <c r="F49" s="125" t="s">
        <v>95</v>
      </c>
      <c r="G49" s="52">
        <v>2</v>
      </c>
      <c r="H49" s="52">
        <v>1</v>
      </c>
      <c r="I49" s="52">
        <v>3</v>
      </c>
      <c r="J49" s="52">
        <v>3</v>
      </c>
      <c r="K49" s="52">
        <v>2</v>
      </c>
      <c r="L49" s="52">
        <v>1</v>
      </c>
      <c r="M49" s="52">
        <f t="shared" si="2"/>
        <v>9</v>
      </c>
      <c r="N49" s="25">
        <f t="shared" si="3"/>
        <v>66.666666666666671</v>
      </c>
      <c r="O49" s="26" t="str">
        <f t="shared" si="4"/>
        <v>severo</v>
      </c>
      <c r="P49" s="26" t="str">
        <f t="shared" si="1"/>
        <v>NO ACEPTABLE</v>
      </c>
      <c r="Q49" s="45"/>
      <c r="R49" s="46"/>
      <c r="S49" s="46"/>
      <c r="T49" s="47"/>
    </row>
    <row r="50" spans="1:20" ht="34.5" customHeight="1">
      <c r="A50" s="331"/>
      <c r="B50" s="303"/>
      <c r="C50" s="300"/>
      <c r="D50" s="123" t="s">
        <v>28</v>
      </c>
      <c r="E50" s="126" t="s">
        <v>91</v>
      </c>
      <c r="F50" s="126" t="s">
        <v>143</v>
      </c>
      <c r="G50" s="52">
        <v>1</v>
      </c>
      <c r="H50" s="52">
        <v>2</v>
      </c>
      <c r="I50" s="52">
        <v>3</v>
      </c>
      <c r="J50" s="52">
        <v>3</v>
      </c>
      <c r="K50" s="52">
        <v>2</v>
      </c>
      <c r="L50" s="52">
        <v>1</v>
      </c>
      <c r="M50" s="52">
        <f t="shared" si="2"/>
        <v>9</v>
      </c>
      <c r="N50" s="25">
        <f t="shared" si="3"/>
        <v>66.666666666666671</v>
      </c>
      <c r="O50" s="26" t="str">
        <f t="shared" si="4"/>
        <v>severo</v>
      </c>
      <c r="P50" s="26" t="str">
        <f t="shared" si="1"/>
        <v>NO ACEPTABLE</v>
      </c>
      <c r="Q50" s="45"/>
      <c r="R50" s="46"/>
      <c r="S50" s="46"/>
      <c r="T50" s="47"/>
    </row>
    <row r="51" spans="1:20" ht="42.75" customHeight="1">
      <c r="A51" s="331"/>
      <c r="B51" s="303"/>
      <c r="C51" s="300"/>
      <c r="D51" s="304" t="s">
        <v>30</v>
      </c>
      <c r="E51" s="123" t="s">
        <v>114</v>
      </c>
      <c r="F51" s="126" t="s">
        <v>116</v>
      </c>
      <c r="G51" s="52">
        <v>2</v>
      </c>
      <c r="H51" s="52">
        <v>3</v>
      </c>
      <c r="I51" s="52">
        <v>2</v>
      </c>
      <c r="J51" s="52">
        <v>3</v>
      </c>
      <c r="K51" s="52">
        <v>1</v>
      </c>
      <c r="L51" s="52">
        <v>1</v>
      </c>
      <c r="M51" s="52">
        <f t="shared" si="2"/>
        <v>7</v>
      </c>
      <c r="N51" s="25">
        <f t="shared" si="3"/>
        <v>66.666666666666671</v>
      </c>
      <c r="O51" s="26" t="str">
        <f t="shared" si="4"/>
        <v>severo</v>
      </c>
      <c r="P51" s="26" t="str">
        <f t="shared" si="1"/>
        <v>NO ACEPTABLE</v>
      </c>
      <c r="Q51" s="45"/>
      <c r="R51" s="46"/>
      <c r="S51" s="46"/>
      <c r="T51" s="47"/>
    </row>
    <row r="52" spans="1:20" ht="44.25" customHeight="1">
      <c r="A52" s="331"/>
      <c r="B52" s="303"/>
      <c r="C52" s="300"/>
      <c r="D52" s="305"/>
      <c r="E52" s="126" t="s">
        <v>205</v>
      </c>
      <c r="F52" s="126" t="s">
        <v>25</v>
      </c>
      <c r="G52" s="52">
        <v>2</v>
      </c>
      <c r="H52" s="52">
        <v>1</v>
      </c>
      <c r="I52" s="52">
        <v>2</v>
      </c>
      <c r="J52" s="52">
        <v>3</v>
      </c>
      <c r="K52" s="52">
        <v>1</v>
      </c>
      <c r="L52" s="52">
        <v>1</v>
      </c>
      <c r="M52" s="52">
        <f t="shared" si="2"/>
        <v>7</v>
      </c>
      <c r="N52" s="25">
        <f t="shared" si="3"/>
        <v>55.555555555555557</v>
      </c>
      <c r="O52" s="26" t="str">
        <f t="shared" si="4"/>
        <v>alto</v>
      </c>
      <c r="P52" s="26" t="str">
        <f t="shared" si="1"/>
        <v>NO ACEPTABLE</v>
      </c>
      <c r="Q52" s="45"/>
      <c r="R52" s="46"/>
      <c r="S52" s="46"/>
      <c r="T52" s="47"/>
    </row>
    <row r="53" spans="1:20" ht="31.5" customHeight="1">
      <c r="A53" s="331"/>
      <c r="B53" s="303"/>
      <c r="C53" s="301"/>
      <c r="D53" s="123" t="s">
        <v>94</v>
      </c>
      <c r="E53" s="216" t="s">
        <v>218</v>
      </c>
      <c r="F53" s="126" t="s">
        <v>95</v>
      </c>
      <c r="G53" s="52">
        <v>2</v>
      </c>
      <c r="H53" s="52">
        <v>1</v>
      </c>
      <c r="I53" s="52">
        <v>3</v>
      </c>
      <c r="J53" s="52">
        <v>3</v>
      </c>
      <c r="K53" s="52">
        <v>2</v>
      </c>
      <c r="L53" s="52">
        <v>1</v>
      </c>
      <c r="M53" s="52">
        <f t="shared" si="2"/>
        <v>9</v>
      </c>
      <c r="N53" s="25">
        <f t="shared" si="3"/>
        <v>66.666666666666671</v>
      </c>
      <c r="O53" s="26" t="str">
        <f t="shared" si="4"/>
        <v>severo</v>
      </c>
      <c r="P53" s="26" t="str">
        <f t="shared" si="1"/>
        <v>NO ACEPTABLE</v>
      </c>
      <c r="Q53" s="45"/>
      <c r="R53" s="46"/>
      <c r="S53" s="46"/>
      <c r="T53" s="47"/>
    </row>
    <row r="54" spans="1:20" ht="53.25" customHeight="1">
      <c r="A54" s="331"/>
      <c r="B54" s="306"/>
      <c r="C54" s="125" t="s">
        <v>83</v>
      </c>
      <c r="D54" s="125" t="s">
        <v>157</v>
      </c>
      <c r="E54" s="131" t="s">
        <v>271</v>
      </c>
      <c r="F54" s="126" t="s">
        <v>225</v>
      </c>
      <c r="G54" s="52">
        <v>2</v>
      </c>
      <c r="H54" s="52">
        <v>3</v>
      </c>
      <c r="I54" s="52">
        <v>3</v>
      </c>
      <c r="J54" s="52">
        <v>3</v>
      </c>
      <c r="K54" s="52">
        <v>2</v>
      </c>
      <c r="L54" s="52">
        <v>1</v>
      </c>
      <c r="M54" s="52">
        <f t="shared" si="2"/>
        <v>9</v>
      </c>
      <c r="N54" s="25">
        <f t="shared" si="3"/>
        <v>77.777777777777786</v>
      </c>
      <c r="O54" s="26" t="str">
        <f t="shared" si="4"/>
        <v>severo</v>
      </c>
      <c r="P54" s="26" t="str">
        <f t="shared" si="1"/>
        <v>NO ACEPTABLE</v>
      </c>
      <c r="Q54" s="45"/>
      <c r="R54" s="46"/>
      <c r="S54" s="46"/>
      <c r="T54" s="47"/>
    </row>
    <row r="55" spans="1:20" ht="32.25" customHeight="1">
      <c r="A55" s="331"/>
      <c r="B55" s="302" t="s">
        <v>105</v>
      </c>
      <c r="C55" s="299" t="s">
        <v>81</v>
      </c>
      <c r="D55" s="123" t="s">
        <v>33</v>
      </c>
      <c r="E55" s="217" t="s">
        <v>103</v>
      </c>
      <c r="F55" s="126" t="s">
        <v>113</v>
      </c>
      <c r="G55" s="52">
        <v>1</v>
      </c>
      <c r="H55" s="52">
        <v>2</v>
      </c>
      <c r="I55" s="52">
        <v>2</v>
      </c>
      <c r="J55" s="52">
        <v>3</v>
      </c>
      <c r="K55" s="52">
        <v>2</v>
      </c>
      <c r="L55" s="52">
        <v>1</v>
      </c>
      <c r="M55" s="52">
        <f t="shared" si="2"/>
        <v>8</v>
      </c>
      <c r="N55" s="25">
        <f t="shared" si="3"/>
        <v>61.111111111111114</v>
      </c>
      <c r="O55" s="26" t="str">
        <f t="shared" si="4"/>
        <v>alto</v>
      </c>
      <c r="P55" s="26" t="str">
        <f t="shared" si="1"/>
        <v>NO ACEPTABLE</v>
      </c>
      <c r="Q55" s="45"/>
      <c r="R55" s="46"/>
      <c r="S55" s="46"/>
      <c r="T55" s="47"/>
    </row>
    <row r="56" spans="1:20" ht="32.25" customHeight="1">
      <c r="A56" s="331"/>
      <c r="B56" s="303"/>
      <c r="C56" s="300"/>
      <c r="D56" s="304" t="s">
        <v>28</v>
      </c>
      <c r="E56" s="126" t="s">
        <v>96</v>
      </c>
      <c r="F56" s="125" t="s">
        <v>95</v>
      </c>
      <c r="G56" s="52">
        <v>1</v>
      </c>
      <c r="H56" s="52">
        <v>1</v>
      </c>
      <c r="I56" s="52">
        <v>1</v>
      </c>
      <c r="J56" s="52">
        <v>1</v>
      </c>
      <c r="K56" s="52">
        <v>1</v>
      </c>
      <c r="L56" s="52">
        <v>1</v>
      </c>
      <c r="M56" s="52">
        <f t="shared" si="2"/>
        <v>4</v>
      </c>
      <c r="N56" s="25">
        <f t="shared" si="3"/>
        <v>33.333333333333336</v>
      </c>
      <c r="O56" s="26" t="str">
        <f t="shared" si="4"/>
        <v>moderado</v>
      </c>
      <c r="P56" s="26" t="str">
        <f t="shared" si="1"/>
        <v>ACEPTABLE</v>
      </c>
      <c r="Q56" s="45"/>
      <c r="R56" s="46"/>
      <c r="S56" s="46"/>
      <c r="T56" s="47"/>
    </row>
    <row r="57" spans="1:20" ht="37.5" customHeight="1">
      <c r="A57" s="331"/>
      <c r="B57" s="303"/>
      <c r="C57" s="300"/>
      <c r="D57" s="305"/>
      <c r="E57" s="126" t="s">
        <v>91</v>
      </c>
      <c r="F57" s="126" t="s">
        <v>143</v>
      </c>
      <c r="G57" s="52">
        <v>1</v>
      </c>
      <c r="H57" s="52">
        <v>1</v>
      </c>
      <c r="I57" s="52">
        <v>1</v>
      </c>
      <c r="J57" s="52">
        <v>1</v>
      </c>
      <c r="K57" s="52">
        <v>1</v>
      </c>
      <c r="L57" s="52">
        <v>1</v>
      </c>
      <c r="M57" s="52">
        <f t="shared" si="2"/>
        <v>4</v>
      </c>
      <c r="N57" s="25">
        <f t="shared" si="3"/>
        <v>33.333333333333336</v>
      </c>
      <c r="O57" s="26" t="str">
        <f t="shared" si="4"/>
        <v>moderado</v>
      </c>
      <c r="P57" s="26" t="str">
        <f t="shared" si="1"/>
        <v>ACEPTABLE</v>
      </c>
      <c r="Q57" s="45"/>
      <c r="R57" s="46"/>
      <c r="S57" s="46"/>
      <c r="T57" s="47"/>
    </row>
    <row r="58" spans="1:20" ht="45" customHeight="1">
      <c r="A58" s="331"/>
      <c r="B58" s="303"/>
      <c r="C58" s="300"/>
      <c r="D58" s="304" t="s">
        <v>30</v>
      </c>
      <c r="E58" s="131" t="s">
        <v>115</v>
      </c>
      <c r="F58" s="126" t="s">
        <v>25</v>
      </c>
      <c r="G58" s="52">
        <v>1</v>
      </c>
      <c r="H58" s="52">
        <v>1</v>
      </c>
      <c r="I58" s="52">
        <v>1</v>
      </c>
      <c r="J58" s="52">
        <v>1</v>
      </c>
      <c r="K58" s="52">
        <v>1</v>
      </c>
      <c r="L58" s="52">
        <v>1</v>
      </c>
      <c r="M58" s="52">
        <f t="shared" si="2"/>
        <v>4</v>
      </c>
      <c r="N58" s="25">
        <f t="shared" si="3"/>
        <v>33.333333333333336</v>
      </c>
      <c r="O58" s="33" t="str">
        <f t="shared" si="4"/>
        <v>moderado</v>
      </c>
      <c r="P58" s="26" t="str">
        <f t="shared" si="1"/>
        <v>ACEPTABLE</v>
      </c>
      <c r="Q58" s="45"/>
      <c r="R58" s="46"/>
      <c r="S58" s="46"/>
      <c r="T58" s="47"/>
    </row>
    <row r="59" spans="1:20" ht="56.25" customHeight="1">
      <c r="A59" s="331"/>
      <c r="B59" s="303"/>
      <c r="C59" s="300"/>
      <c r="D59" s="305"/>
      <c r="E59" s="123" t="s">
        <v>114</v>
      </c>
      <c r="F59" s="126" t="s">
        <v>116</v>
      </c>
      <c r="G59" s="52">
        <v>1</v>
      </c>
      <c r="H59" s="52">
        <v>1</v>
      </c>
      <c r="I59" s="52">
        <v>1</v>
      </c>
      <c r="J59" s="52">
        <v>1</v>
      </c>
      <c r="K59" s="52">
        <v>1</v>
      </c>
      <c r="L59" s="52">
        <v>1</v>
      </c>
      <c r="M59" s="52">
        <f t="shared" si="2"/>
        <v>4</v>
      </c>
      <c r="N59" s="25">
        <f t="shared" si="3"/>
        <v>33.333333333333336</v>
      </c>
      <c r="O59" s="26" t="str">
        <f t="shared" si="4"/>
        <v>moderado</v>
      </c>
      <c r="P59" s="26" t="str">
        <f t="shared" si="1"/>
        <v>ACEPTABLE</v>
      </c>
      <c r="Q59" s="45"/>
      <c r="R59" s="46"/>
      <c r="S59" s="46"/>
      <c r="T59" s="47"/>
    </row>
    <row r="60" spans="1:20" ht="30.75" customHeight="1">
      <c r="A60" s="331"/>
      <c r="B60" s="303"/>
      <c r="C60" s="301"/>
      <c r="D60" s="123" t="s">
        <v>94</v>
      </c>
      <c r="E60" s="125" t="s">
        <v>146</v>
      </c>
      <c r="F60" s="126" t="s">
        <v>95</v>
      </c>
      <c r="G60" s="52">
        <v>2</v>
      </c>
      <c r="H60" s="52">
        <v>1</v>
      </c>
      <c r="I60" s="52">
        <v>1</v>
      </c>
      <c r="J60" s="52">
        <v>3</v>
      </c>
      <c r="K60" s="52">
        <v>2</v>
      </c>
      <c r="L60" s="52">
        <v>1</v>
      </c>
      <c r="M60" s="52">
        <f t="shared" si="2"/>
        <v>7</v>
      </c>
      <c r="N60" s="25">
        <f t="shared" si="3"/>
        <v>55.555555555555557</v>
      </c>
      <c r="O60" s="26" t="str">
        <f t="shared" si="4"/>
        <v>alto</v>
      </c>
      <c r="P60" s="26" t="str">
        <f t="shared" si="1"/>
        <v>NO ACEPTABLE</v>
      </c>
      <c r="Q60" s="45"/>
      <c r="R60" s="46"/>
      <c r="S60" s="46"/>
      <c r="T60" s="47"/>
    </row>
    <row r="61" spans="1:20" ht="28.5">
      <c r="A61" s="331"/>
      <c r="B61" s="306"/>
      <c r="C61" s="125" t="s">
        <v>83</v>
      </c>
      <c r="D61" s="126" t="s">
        <v>157</v>
      </c>
      <c r="E61" s="131" t="s">
        <v>271</v>
      </c>
      <c r="F61" s="126" t="s">
        <v>226</v>
      </c>
      <c r="G61" s="52">
        <v>2</v>
      </c>
      <c r="H61" s="52">
        <v>1</v>
      </c>
      <c r="I61" s="52">
        <v>1</v>
      </c>
      <c r="J61" s="52">
        <v>1</v>
      </c>
      <c r="K61" s="52">
        <v>1</v>
      </c>
      <c r="L61" s="52">
        <v>1</v>
      </c>
      <c r="M61" s="52">
        <f t="shared" si="2"/>
        <v>4</v>
      </c>
      <c r="N61" s="25">
        <f t="shared" si="3"/>
        <v>38.888888888888893</v>
      </c>
      <c r="O61" s="26" t="str">
        <f t="shared" si="4"/>
        <v>alto</v>
      </c>
      <c r="P61" s="26" t="str">
        <f t="shared" si="1"/>
        <v>NO ACEPTABLE</v>
      </c>
      <c r="Q61" s="45"/>
      <c r="R61" s="46"/>
      <c r="S61" s="46"/>
      <c r="T61" s="47"/>
    </row>
    <row r="62" spans="1:20" ht="36" customHeight="1">
      <c r="A62" s="331"/>
      <c r="B62" s="302" t="s">
        <v>223</v>
      </c>
      <c r="C62" s="294" t="s">
        <v>81</v>
      </c>
      <c r="D62" s="123" t="s">
        <v>33</v>
      </c>
      <c r="E62" s="126" t="s">
        <v>272</v>
      </c>
      <c r="F62" s="125" t="s">
        <v>93</v>
      </c>
      <c r="G62" s="52">
        <v>1</v>
      </c>
      <c r="H62" s="52">
        <v>1</v>
      </c>
      <c r="I62" s="52">
        <v>1</v>
      </c>
      <c r="J62" s="52">
        <v>1</v>
      </c>
      <c r="K62" s="52">
        <v>1</v>
      </c>
      <c r="L62" s="52">
        <v>1</v>
      </c>
      <c r="M62" s="52">
        <f t="shared" si="2"/>
        <v>4</v>
      </c>
      <c r="N62" s="25">
        <f t="shared" si="3"/>
        <v>33.333333333333336</v>
      </c>
      <c r="O62" s="26" t="str">
        <f t="shared" si="4"/>
        <v>moderado</v>
      </c>
      <c r="P62" s="26" t="str">
        <f t="shared" si="1"/>
        <v>ACEPTABLE</v>
      </c>
      <c r="Q62" s="45"/>
      <c r="R62" s="46"/>
      <c r="S62" s="46"/>
      <c r="T62" s="47"/>
    </row>
    <row r="63" spans="1:20" ht="34.5" customHeight="1">
      <c r="A63" s="331"/>
      <c r="B63" s="303"/>
      <c r="C63" s="294"/>
      <c r="D63" s="316" t="s">
        <v>28</v>
      </c>
      <c r="E63" s="125" t="s">
        <v>96</v>
      </c>
      <c r="F63" s="125" t="s">
        <v>95</v>
      </c>
      <c r="G63" s="52">
        <v>1</v>
      </c>
      <c r="H63" s="52">
        <v>1</v>
      </c>
      <c r="I63" s="52">
        <v>1</v>
      </c>
      <c r="J63" s="52">
        <v>1</v>
      </c>
      <c r="K63" s="52">
        <v>1</v>
      </c>
      <c r="L63" s="52">
        <v>1</v>
      </c>
      <c r="M63" s="52">
        <f t="shared" si="2"/>
        <v>4</v>
      </c>
      <c r="N63" s="25">
        <f t="shared" si="3"/>
        <v>33.333333333333336</v>
      </c>
      <c r="O63" s="26" t="str">
        <f t="shared" si="4"/>
        <v>moderado</v>
      </c>
      <c r="P63" s="26" t="str">
        <f t="shared" si="1"/>
        <v>ACEPTABLE</v>
      </c>
      <c r="Q63" s="45"/>
      <c r="R63" s="46"/>
      <c r="S63" s="46"/>
      <c r="T63" s="47"/>
    </row>
    <row r="64" spans="1:20" ht="46.5" customHeight="1">
      <c r="A64" s="331"/>
      <c r="B64" s="303"/>
      <c r="C64" s="294"/>
      <c r="D64" s="316"/>
      <c r="E64" s="126" t="s">
        <v>91</v>
      </c>
      <c r="F64" s="128" t="s">
        <v>207</v>
      </c>
      <c r="G64" s="52">
        <v>1</v>
      </c>
      <c r="H64" s="52">
        <v>1</v>
      </c>
      <c r="I64" s="52">
        <v>1</v>
      </c>
      <c r="J64" s="52">
        <v>1</v>
      </c>
      <c r="K64" s="52">
        <v>1</v>
      </c>
      <c r="L64" s="52">
        <v>1</v>
      </c>
      <c r="M64" s="52">
        <f t="shared" si="2"/>
        <v>4</v>
      </c>
      <c r="N64" s="25">
        <f t="shared" si="3"/>
        <v>33.333333333333336</v>
      </c>
      <c r="O64" s="26" t="str">
        <f>IF(N64&lt;=34,"moderado",IF(AND(N64&gt;34,N64&lt;66),"alto",IF(N64&gt;=66,"severo","")))</f>
        <v>moderado</v>
      </c>
      <c r="P64" s="26" t="str">
        <f t="shared" si="1"/>
        <v>ACEPTABLE</v>
      </c>
      <c r="Q64" s="45"/>
      <c r="R64" s="46"/>
      <c r="S64" s="46"/>
      <c r="T64" s="47"/>
    </row>
    <row r="65" spans="1:20" ht="32.25" customHeight="1">
      <c r="A65" s="331"/>
      <c r="B65" s="303"/>
      <c r="C65" s="294"/>
      <c r="D65" s="123" t="s">
        <v>94</v>
      </c>
      <c r="E65" s="216" t="s">
        <v>218</v>
      </c>
      <c r="F65" s="126" t="s">
        <v>95</v>
      </c>
      <c r="G65" s="52">
        <v>1</v>
      </c>
      <c r="H65" s="52">
        <v>1</v>
      </c>
      <c r="I65" s="52">
        <v>1</v>
      </c>
      <c r="J65" s="52">
        <v>1</v>
      </c>
      <c r="K65" s="52">
        <v>1</v>
      </c>
      <c r="L65" s="52">
        <v>1</v>
      </c>
      <c r="M65" s="52">
        <f t="shared" si="2"/>
        <v>4</v>
      </c>
      <c r="N65" s="25">
        <f t="shared" si="3"/>
        <v>33.333333333333336</v>
      </c>
      <c r="O65" s="26" t="str">
        <f t="shared" ref="O65:O66" si="18">IF(N65&lt;=34,"moderado",IF(AND(N65&gt;34,N65&lt;66),"alto",IF(N65&gt;=66,"severo","")))</f>
        <v>moderado</v>
      </c>
      <c r="P65" s="26" t="str">
        <f t="shared" si="1"/>
        <v>ACEPTABLE</v>
      </c>
      <c r="Q65" s="45"/>
      <c r="R65" s="46"/>
      <c r="S65" s="46"/>
      <c r="T65" s="47"/>
    </row>
    <row r="66" spans="1:20" ht="51" customHeight="1">
      <c r="A66" s="331"/>
      <c r="B66" s="306"/>
      <c r="C66" s="125" t="s">
        <v>83</v>
      </c>
      <c r="D66" s="126" t="s">
        <v>157</v>
      </c>
      <c r="E66" s="131" t="s">
        <v>271</v>
      </c>
      <c r="F66" s="126" t="s">
        <v>226</v>
      </c>
      <c r="G66" s="52">
        <v>1</v>
      </c>
      <c r="H66" s="52">
        <v>1</v>
      </c>
      <c r="I66" s="52">
        <v>1</v>
      </c>
      <c r="J66" s="52">
        <v>1</v>
      </c>
      <c r="K66" s="52">
        <v>1</v>
      </c>
      <c r="L66" s="52">
        <v>1</v>
      </c>
      <c r="M66" s="52">
        <f t="shared" ref="M66" si="19">SUM(I66:L66)</f>
        <v>4</v>
      </c>
      <c r="N66" s="25">
        <f t="shared" ref="N66" si="20">(G66*100)/18+(H66*100)/18+(I66*100)/18+(J66*100)/18+(K66*100)/18+(L66*100)/18</f>
        <v>33.333333333333336</v>
      </c>
      <c r="O66" s="26" t="str">
        <f t="shared" si="18"/>
        <v>moderado</v>
      </c>
      <c r="P66" s="26" t="str">
        <f t="shared" ref="P66" si="21">IF(O66="MODERADO","ACEPTABLE",IF(O66="ALTO","NO ACEPTABLE",IF(O66="SEVERO","NO ACEPTABLE",0)))</f>
        <v>ACEPTABLE</v>
      </c>
      <c r="Q66" s="45"/>
      <c r="R66" s="46"/>
      <c r="S66" s="46"/>
      <c r="T66" s="47"/>
    </row>
    <row r="67" spans="1:20" ht="33.75" customHeight="1">
      <c r="A67" s="331"/>
      <c r="B67" s="327" t="s">
        <v>106</v>
      </c>
      <c r="C67" s="299" t="s">
        <v>81</v>
      </c>
      <c r="D67" s="123" t="s">
        <v>33</v>
      </c>
      <c r="E67" s="217" t="s">
        <v>103</v>
      </c>
      <c r="F67" s="126" t="s">
        <v>113</v>
      </c>
      <c r="G67" s="52">
        <v>2</v>
      </c>
      <c r="H67" s="52">
        <v>2</v>
      </c>
      <c r="I67" s="52">
        <v>3</v>
      </c>
      <c r="J67" s="52">
        <v>3</v>
      </c>
      <c r="K67" s="52">
        <v>2</v>
      </c>
      <c r="L67" s="52">
        <v>2</v>
      </c>
      <c r="M67" s="52">
        <f t="shared" si="2"/>
        <v>10</v>
      </c>
      <c r="N67" s="25">
        <f t="shared" si="3"/>
        <v>77.777777777777786</v>
      </c>
      <c r="O67" s="26" t="str">
        <f t="shared" si="4"/>
        <v>severo</v>
      </c>
      <c r="P67" s="26" t="str">
        <f t="shared" si="1"/>
        <v>NO ACEPTABLE</v>
      </c>
      <c r="Q67" s="45"/>
      <c r="R67" s="46"/>
      <c r="S67" s="46"/>
      <c r="T67" s="47"/>
    </row>
    <row r="68" spans="1:20" ht="30" customHeight="1">
      <c r="A68" s="331"/>
      <c r="B68" s="328"/>
      <c r="C68" s="300"/>
      <c r="D68" s="304" t="s">
        <v>28</v>
      </c>
      <c r="E68" s="126" t="s">
        <v>96</v>
      </c>
      <c r="F68" s="125" t="s">
        <v>95</v>
      </c>
      <c r="G68" s="52">
        <v>2</v>
      </c>
      <c r="H68" s="52">
        <v>1</v>
      </c>
      <c r="I68" s="52">
        <v>3</v>
      </c>
      <c r="J68" s="52">
        <v>3</v>
      </c>
      <c r="K68" s="52">
        <v>2</v>
      </c>
      <c r="L68" s="52">
        <v>1</v>
      </c>
      <c r="M68" s="52">
        <f t="shared" si="2"/>
        <v>9</v>
      </c>
      <c r="N68" s="25">
        <f t="shared" si="3"/>
        <v>66.666666666666671</v>
      </c>
      <c r="O68" s="26" t="str">
        <f t="shared" si="4"/>
        <v>severo</v>
      </c>
      <c r="P68" s="26" t="str">
        <f t="shared" si="1"/>
        <v>NO ACEPTABLE</v>
      </c>
      <c r="Q68" s="45"/>
      <c r="R68" s="46"/>
      <c r="S68" s="46"/>
      <c r="T68" s="47"/>
    </row>
    <row r="69" spans="1:20" ht="28.5">
      <c r="A69" s="331"/>
      <c r="B69" s="328"/>
      <c r="C69" s="300"/>
      <c r="D69" s="305"/>
      <c r="E69" s="126" t="s">
        <v>91</v>
      </c>
      <c r="F69" s="126" t="s">
        <v>143</v>
      </c>
      <c r="G69" s="52">
        <v>1</v>
      </c>
      <c r="H69" s="52">
        <v>2</v>
      </c>
      <c r="I69" s="52">
        <v>3</v>
      </c>
      <c r="J69" s="52">
        <v>3</v>
      </c>
      <c r="K69" s="52">
        <v>2</v>
      </c>
      <c r="L69" s="52">
        <v>1</v>
      </c>
      <c r="M69" s="52">
        <f t="shared" si="2"/>
        <v>9</v>
      </c>
      <c r="N69" s="25">
        <f t="shared" si="3"/>
        <v>66.666666666666671</v>
      </c>
      <c r="O69" s="26" t="str">
        <f t="shared" si="4"/>
        <v>severo</v>
      </c>
      <c r="P69" s="26" t="str">
        <f t="shared" si="1"/>
        <v>NO ACEPTABLE</v>
      </c>
      <c r="Q69" s="45"/>
      <c r="R69" s="46"/>
      <c r="S69" s="46"/>
      <c r="T69" s="47"/>
    </row>
    <row r="70" spans="1:20" ht="42.75">
      <c r="A70" s="331"/>
      <c r="B70" s="328"/>
      <c r="C70" s="300"/>
      <c r="D70" s="304" t="s">
        <v>30</v>
      </c>
      <c r="E70" s="131" t="s">
        <v>115</v>
      </c>
      <c r="F70" s="126" t="s">
        <v>25</v>
      </c>
      <c r="G70" s="52">
        <v>2</v>
      </c>
      <c r="H70" s="52">
        <v>1</v>
      </c>
      <c r="I70" s="52">
        <v>2</v>
      </c>
      <c r="J70" s="52">
        <v>3</v>
      </c>
      <c r="K70" s="52">
        <v>2</v>
      </c>
      <c r="L70" s="52">
        <v>2</v>
      </c>
      <c r="M70" s="52">
        <f t="shared" si="2"/>
        <v>9</v>
      </c>
      <c r="N70" s="25">
        <f t="shared" si="3"/>
        <v>66.666666666666671</v>
      </c>
      <c r="O70" s="26" t="str">
        <f t="shared" si="4"/>
        <v>severo</v>
      </c>
      <c r="P70" s="26" t="str">
        <f t="shared" si="1"/>
        <v>NO ACEPTABLE</v>
      </c>
      <c r="Q70" s="45"/>
      <c r="R70" s="46"/>
      <c r="S70" s="46"/>
      <c r="T70" s="47"/>
    </row>
    <row r="71" spans="1:20" ht="50.25" customHeight="1">
      <c r="A71" s="331"/>
      <c r="B71" s="328"/>
      <c r="C71" s="300"/>
      <c r="D71" s="305"/>
      <c r="E71" s="129" t="s">
        <v>114</v>
      </c>
      <c r="F71" s="126" t="s">
        <v>116</v>
      </c>
      <c r="G71" s="52">
        <v>2</v>
      </c>
      <c r="H71" s="52">
        <v>3</v>
      </c>
      <c r="I71" s="52">
        <v>3</v>
      </c>
      <c r="J71" s="52">
        <v>3</v>
      </c>
      <c r="K71" s="52">
        <v>2</v>
      </c>
      <c r="L71" s="52">
        <v>2</v>
      </c>
      <c r="M71" s="52">
        <f t="shared" si="2"/>
        <v>10</v>
      </c>
      <c r="N71" s="25">
        <f t="shared" si="3"/>
        <v>83.333333333333343</v>
      </c>
      <c r="O71" s="26" t="str">
        <f t="shared" si="4"/>
        <v>severo</v>
      </c>
      <c r="P71" s="26" t="str">
        <f t="shared" si="1"/>
        <v>NO ACEPTABLE</v>
      </c>
      <c r="Q71" s="45"/>
      <c r="R71" s="46"/>
      <c r="S71" s="46"/>
      <c r="T71" s="47"/>
    </row>
    <row r="72" spans="1:20" ht="43.5" customHeight="1">
      <c r="A72" s="331"/>
      <c r="B72" s="328"/>
      <c r="C72" s="301"/>
      <c r="D72" s="123" t="s">
        <v>94</v>
      </c>
      <c r="E72" s="216" t="s">
        <v>218</v>
      </c>
      <c r="F72" s="126" t="s">
        <v>95</v>
      </c>
      <c r="G72" s="52">
        <v>2</v>
      </c>
      <c r="H72" s="52">
        <v>1</v>
      </c>
      <c r="I72" s="52">
        <v>3</v>
      </c>
      <c r="J72" s="52">
        <v>3</v>
      </c>
      <c r="K72" s="52">
        <v>2</v>
      </c>
      <c r="L72" s="52">
        <v>1</v>
      </c>
      <c r="M72" s="52">
        <f t="shared" si="2"/>
        <v>9</v>
      </c>
      <c r="N72" s="25">
        <f t="shared" si="3"/>
        <v>66.666666666666671</v>
      </c>
      <c r="O72" s="26" t="str">
        <f t="shared" si="4"/>
        <v>severo</v>
      </c>
      <c r="P72" s="26" t="str">
        <f t="shared" si="1"/>
        <v>NO ACEPTABLE</v>
      </c>
      <c r="Q72" s="45"/>
      <c r="R72" s="46"/>
      <c r="S72" s="46"/>
      <c r="T72" s="47"/>
    </row>
    <row r="73" spans="1:20" ht="58.5" customHeight="1">
      <c r="A73" s="331"/>
      <c r="B73" s="329"/>
      <c r="C73" s="125" t="s">
        <v>83</v>
      </c>
      <c r="D73" s="126" t="s">
        <v>157</v>
      </c>
      <c r="E73" s="131" t="s">
        <v>271</v>
      </c>
      <c r="F73" s="126" t="s">
        <v>118</v>
      </c>
      <c r="G73" s="52">
        <v>2</v>
      </c>
      <c r="H73" s="52">
        <v>1</v>
      </c>
      <c r="I73" s="52">
        <v>2</v>
      </c>
      <c r="J73" s="52">
        <v>3</v>
      </c>
      <c r="K73" s="52">
        <v>1</v>
      </c>
      <c r="L73" s="52">
        <v>1</v>
      </c>
      <c r="M73" s="52">
        <f t="shared" si="2"/>
        <v>7</v>
      </c>
      <c r="N73" s="25">
        <f t="shared" si="3"/>
        <v>55.555555555555557</v>
      </c>
      <c r="O73" s="26" t="str">
        <f t="shared" si="4"/>
        <v>alto</v>
      </c>
      <c r="P73" s="26" t="str">
        <f t="shared" si="1"/>
        <v>NO ACEPTABLE</v>
      </c>
      <c r="Q73" s="45"/>
      <c r="R73" s="46"/>
      <c r="S73" s="46"/>
      <c r="T73" s="47"/>
    </row>
    <row r="74" spans="1:20" ht="51.75" customHeight="1">
      <c r="A74" s="331"/>
      <c r="B74" s="302" t="s">
        <v>107</v>
      </c>
      <c r="C74" s="299" t="s">
        <v>81</v>
      </c>
      <c r="D74" s="123" t="s">
        <v>33</v>
      </c>
      <c r="E74" s="217" t="s">
        <v>103</v>
      </c>
      <c r="F74" s="126" t="s">
        <v>113</v>
      </c>
      <c r="G74" s="52">
        <v>2</v>
      </c>
      <c r="H74" s="52">
        <v>1</v>
      </c>
      <c r="I74" s="52">
        <v>3</v>
      </c>
      <c r="J74" s="52">
        <v>3</v>
      </c>
      <c r="K74" s="52">
        <v>2</v>
      </c>
      <c r="L74" s="52">
        <v>3</v>
      </c>
      <c r="M74" s="52">
        <f t="shared" si="2"/>
        <v>11</v>
      </c>
      <c r="N74" s="25">
        <f t="shared" si="3"/>
        <v>77.777777777777786</v>
      </c>
      <c r="O74" s="26" t="str">
        <f t="shared" si="4"/>
        <v>severo</v>
      </c>
      <c r="P74" s="26" t="str">
        <f t="shared" si="1"/>
        <v>NO ACEPTABLE</v>
      </c>
      <c r="Q74" s="45"/>
      <c r="R74" s="46"/>
      <c r="S74" s="46"/>
      <c r="T74" s="47"/>
    </row>
    <row r="75" spans="1:20" ht="24.75" customHeight="1">
      <c r="A75" s="331"/>
      <c r="B75" s="303"/>
      <c r="C75" s="300"/>
      <c r="D75" s="304" t="s">
        <v>28</v>
      </c>
      <c r="E75" s="126" t="s">
        <v>96</v>
      </c>
      <c r="F75" s="125" t="s">
        <v>95</v>
      </c>
      <c r="G75" s="52">
        <v>2</v>
      </c>
      <c r="H75" s="52">
        <v>1</v>
      </c>
      <c r="I75" s="52">
        <v>3</v>
      </c>
      <c r="J75" s="52">
        <v>3</v>
      </c>
      <c r="K75" s="52">
        <v>2</v>
      </c>
      <c r="L75" s="52">
        <v>1</v>
      </c>
      <c r="M75" s="52">
        <f t="shared" si="2"/>
        <v>9</v>
      </c>
      <c r="N75" s="25">
        <f t="shared" si="3"/>
        <v>66.666666666666671</v>
      </c>
      <c r="O75" s="26" t="str">
        <f t="shared" si="4"/>
        <v>severo</v>
      </c>
      <c r="P75" s="26" t="str">
        <f t="shared" si="1"/>
        <v>NO ACEPTABLE</v>
      </c>
      <c r="Q75" s="45"/>
      <c r="R75" s="46"/>
      <c r="S75" s="46"/>
      <c r="T75" s="47"/>
    </row>
    <row r="76" spans="1:20" ht="28.5">
      <c r="A76" s="331"/>
      <c r="B76" s="303"/>
      <c r="C76" s="300"/>
      <c r="D76" s="305"/>
      <c r="E76" s="126" t="s">
        <v>91</v>
      </c>
      <c r="F76" s="126" t="s">
        <v>143</v>
      </c>
      <c r="G76" s="52">
        <v>1</v>
      </c>
      <c r="H76" s="52">
        <v>2</v>
      </c>
      <c r="I76" s="52">
        <v>3</v>
      </c>
      <c r="J76" s="52">
        <v>3</v>
      </c>
      <c r="K76" s="52">
        <v>2</v>
      </c>
      <c r="L76" s="52">
        <v>1</v>
      </c>
      <c r="M76" s="52">
        <f t="shared" si="2"/>
        <v>9</v>
      </c>
      <c r="N76" s="25">
        <f t="shared" si="3"/>
        <v>66.666666666666671</v>
      </c>
      <c r="O76" s="26" t="str">
        <f t="shared" si="4"/>
        <v>severo</v>
      </c>
      <c r="P76" s="26" t="str">
        <f t="shared" si="1"/>
        <v>NO ACEPTABLE</v>
      </c>
      <c r="Q76" s="45"/>
      <c r="R76" s="46"/>
      <c r="S76" s="46"/>
      <c r="T76" s="47"/>
    </row>
    <row r="77" spans="1:20" ht="51" customHeight="1">
      <c r="A77" s="331"/>
      <c r="B77" s="303"/>
      <c r="C77" s="300"/>
      <c r="D77" s="304" t="s">
        <v>30</v>
      </c>
      <c r="E77" s="131" t="s">
        <v>205</v>
      </c>
      <c r="F77" s="126" t="s">
        <v>25</v>
      </c>
      <c r="G77" s="52">
        <v>2</v>
      </c>
      <c r="H77" s="52">
        <v>1</v>
      </c>
      <c r="I77" s="52">
        <v>2</v>
      </c>
      <c r="J77" s="52">
        <v>3</v>
      </c>
      <c r="K77" s="52">
        <v>2</v>
      </c>
      <c r="L77" s="52">
        <v>2</v>
      </c>
      <c r="M77" s="52">
        <f t="shared" si="2"/>
        <v>9</v>
      </c>
      <c r="N77" s="25">
        <f t="shared" si="3"/>
        <v>66.666666666666671</v>
      </c>
      <c r="O77" s="26" t="str">
        <f t="shared" si="4"/>
        <v>severo</v>
      </c>
      <c r="P77" s="26" t="str">
        <f t="shared" si="1"/>
        <v>NO ACEPTABLE</v>
      </c>
      <c r="Q77" s="45"/>
      <c r="R77" s="46"/>
      <c r="S77" s="46"/>
      <c r="T77" s="47"/>
    </row>
    <row r="78" spans="1:20" ht="63" customHeight="1">
      <c r="A78" s="331"/>
      <c r="B78" s="303"/>
      <c r="C78" s="300"/>
      <c r="D78" s="305"/>
      <c r="E78" s="123" t="s">
        <v>114</v>
      </c>
      <c r="F78" s="126" t="s">
        <v>116</v>
      </c>
      <c r="G78" s="52">
        <v>2</v>
      </c>
      <c r="H78" s="52">
        <v>2</v>
      </c>
      <c r="I78" s="52">
        <v>2</v>
      </c>
      <c r="J78" s="52">
        <v>3</v>
      </c>
      <c r="K78" s="52">
        <v>1</v>
      </c>
      <c r="L78" s="52">
        <v>1</v>
      </c>
      <c r="M78" s="52">
        <f t="shared" si="2"/>
        <v>7</v>
      </c>
      <c r="N78" s="25">
        <f t="shared" si="3"/>
        <v>61.111111111111114</v>
      </c>
      <c r="O78" s="26" t="str">
        <f t="shared" si="4"/>
        <v>alto</v>
      </c>
      <c r="P78" s="26" t="str">
        <f t="shared" si="1"/>
        <v>NO ACEPTABLE</v>
      </c>
      <c r="Q78" s="45"/>
      <c r="R78" s="46"/>
      <c r="S78" s="46"/>
      <c r="T78" s="47"/>
    </row>
    <row r="79" spans="1:20" ht="28.5">
      <c r="A79" s="331"/>
      <c r="B79" s="303"/>
      <c r="C79" s="301"/>
      <c r="D79" s="123" t="s">
        <v>94</v>
      </c>
      <c r="E79" s="216" t="s">
        <v>218</v>
      </c>
      <c r="F79" s="126" t="s">
        <v>95</v>
      </c>
      <c r="G79" s="52">
        <v>2</v>
      </c>
      <c r="H79" s="52">
        <v>1</v>
      </c>
      <c r="I79" s="52">
        <v>3</v>
      </c>
      <c r="J79" s="52">
        <v>3</v>
      </c>
      <c r="K79" s="52">
        <v>2</v>
      </c>
      <c r="L79" s="52">
        <v>1</v>
      </c>
      <c r="M79" s="52">
        <f t="shared" si="2"/>
        <v>9</v>
      </c>
      <c r="N79" s="25">
        <f t="shared" si="3"/>
        <v>66.666666666666671</v>
      </c>
      <c r="O79" s="26" t="str">
        <f t="shared" si="4"/>
        <v>severo</v>
      </c>
      <c r="P79" s="26" t="str">
        <f t="shared" si="1"/>
        <v>NO ACEPTABLE</v>
      </c>
      <c r="Q79" s="45"/>
      <c r="R79" s="46"/>
      <c r="S79" s="46"/>
      <c r="T79" s="47"/>
    </row>
    <row r="80" spans="1:20" ht="91.5" customHeight="1">
      <c r="A80" s="331"/>
      <c r="B80" s="306"/>
      <c r="C80" s="125" t="s">
        <v>83</v>
      </c>
      <c r="D80" s="126" t="s">
        <v>157</v>
      </c>
      <c r="E80" s="131" t="s">
        <v>271</v>
      </c>
      <c r="F80" s="126" t="s">
        <v>118</v>
      </c>
      <c r="G80" s="52">
        <v>2</v>
      </c>
      <c r="H80" s="52">
        <v>2</v>
      </c>
      <c r="I80" s="52">
        <v>2</v>
      </c>
      <c r="J80" s="52">
        <v>3</v>
      </c>
      <c r="K80" s="52">
        <v>1</v>
      </c>
      <c r="L80" s="52">
        <v>1</v>
      </c>
      <c r="M80" s="52">
        <f t="shared" si="2"/>
        <v>7</v>
      </c>
      <c r="N80" s="25">
        <f t="shared" si="3"/>
        <v>61.111111111111114</v>
      </c>
      <c r="O80" s="26" t="str">
        <f t="shared" si="4"/>
        <v>alto</v>
      </c>
      <c r="P80" s="26" t="str">
        <f t="shared" si="1"/>
        <v>NO ACEPTABLE</v>
      </c>
      <c r="Q80" s="45"/>
      <c r="R80" s="46"/>
      <c r="S80" s="46"/>
      <c r="T80" s="47"/>
    </row>
    <row r="81" spans="1:20" ht="36" customHeight="1">
      <c r="A81" s="331"/>
      <c r="B81" s="302" t="s">
        <v>108</v>
      </c>
      <c r="C81" s="299" t="s">
        <v>81</v>
      </c>
      <c r="D81" s="123" t="s">
        <v>33</v>
      </c>
      <c r="E81" s="126" t="s">
        <v>120</v>
      </c>
      <c r="F81" s="126" t="s">
        <v>113</v>
      </c>
      <c r="G81" s="52">
        <v>2</v>
      </c>
      <c r="H81" s="52">
        <v>1</v>
      </c>
      <c r="I81" s="52">
        <v>1</v>
      </c>
      <c r="J81" s="52">
        <v>3</v>
      </c>
      <c r="K81" s="52">
        <v>1</v>
      </c>
      <c r="L81" s="52">
        <v>1</v>
      </c>
      <c r="M81" s="52">
        <f t="shared" si="2"/>
        <v>6</v>
      </c>
      <c r="N81" s="25">
        <f t="shared" si="3"/>
        <v>50</v>
      </c>
      <c r="O81" s="26" t="str">
        <f t="shared" si="4"/>
        <v>alto</v>
      </c>
      <c r="P81" s="26" t="str">
        <f t="shared" si="1"/>
        <v>NO ACEPTABLE</v>
      </c>
      <c r="Q81" s="45"/>
      <c r="R81" s="46"/>
      <c r="S81" s="46"/>
      <c r="T81" s="47"/>
    </row>
    <row r="82" spans="1:20" ht="26.25" customHeight="1">
      <c r="A82" s="331"/>
      <c r="B82" s="303"/>
      <c r="C82" s="300"/>
      <c r="D82" s="304" t="s">
        <v>28</v>
      </c>
      <c r="E82" s="126" t="s">
        <v>96</v>
      </c>
      <c r="F82" s="125" t="s">
        <v>95</v>
      </c>
      <c r="G82" s="52">
        <v>2</v>
      </c>
      <c r="H82" s="52">
        <v>1</v>
      </c>
      <c r="I82" s="52">
        <v>3</v>
      </c>
      <c r="J82" s="52">
        <v>3</v>
      </c>
      <c r="K82" s="52">
        <v>2</v>
      </c>
      <c r="L82" s="52">
        <v>1</v>
      </c>
      <c r="M82" s="52">
        <f t="shared" si="2"/>
        <v>9</v>
      </c>
      <c r="N82" s="25">
        <f t="shared" si="3"/>
        <v>66.666666666666671</v>
      </c>
      <c r="O82" s="26" t="str">
        <f t="shared" si="4"/>
        <v>severo</v>
      </c>
      <c r="P82" s="26" t="str">
        <f t="shared" si="1"/>
        <v>NO ACEPTABLE</v>
      </c>
      <c r="Q82" s="45"/>
      <c r="R82" s="46"/>
      <c r="S82" s="46"/>
      <c r="T82" s="47"/>
    </row>
    <row r="83" spans="1:20" ht="28.5" customHeight="1">
      <c r="A83" s="331"/>
      <c r="B83" s="303"/>
      <c r="C83" s="300"/>
      <c r="D83" s="305"/>
      <c r="E83" s="126" t="s">
        <v>91</v>
      </c>
      <c r="F83" s="126" t="s">
        <v>143</v>
      </c>
      <c r="G83" s="52">
        <v>1</v>
      </c>
      <c r="H83" s="52">
        <v>2</v>
      </c>
      <c r="I83" s="52">
        <v>3</v>
      </c>
      <c r="J83" s="52">
        <v>3</v>
      </c>
      <c r="K83" s="52">
        <v>2</v>
      </c>
      <c r="L83" s="52">
        <v>1</v>
      </c>
      <c r="M83" s="52">
        <f t="shared" si="2"/>
        <v>9</v>
      </c>
      <c r="N83" s="25">
        <f t="shared" si="3"/>
        <v>66.666666666666671</v>
      </c>
      <c r="O83" s="26" t="str">
        <f t="shared" si="4"/>
        <v>severo</v>
      </c>
      <c r="P83" s="26" t="str">
        <f t="shared" si="1"/>
        <v>NO ACEPTABLE</v>
      </c>
      <c r="Q83" s="45"/>
      <c r="R83" s="46"/>
      <c r="S83" s="46"/>
      <c r="T83" s="47"/>
    </row>
    <row r="84" spans="1:20" ht="45" customHeight="1">
      <c r="A84" s="331"/>
      <c r="B84" s="303"/>
      <c r="C84" s="300"/>
      <c r="D84" s="124" t="s">
        <v>30</v>
      </c>
      <c r="E84" s="131" t="s">
        <v>205</v>
      </c>
      <c r="F84" s="126" t="s">
        <v>25</v>
      </c>
      <c r="G84" s="52">
        <v>2</v>
      </c>
      <c r="H84" s="52">
        <v>1</v>
      </c>
      <c r="I84" s="52">
        <v>1</v>
      </c>
      <c r="J84" s="52">
        <v>2</v>
      </c>
      <c r="K84" s="52">
        <v>2</v>
      </c>
      <c r="L84" s="52">
        <v>2</v>
      </c>
      <c r="M84" s="52">
        <f t="shared" ref="M84:M123" si="22">SUM(I84:L84)</f>
        <v>7</v>
      </c>
      <c r="N84" s="25">
        <f t="shared" ref="N84:N123" si="23">(G84*100)/18+(H84*100)/18+(I84*100)/18+(J84*100)/18+(K84*100)/18+(L84*100)/18</f>
        <v>55.555555555555557</v>
      </c>
      <c r="O84" s="26" t="str">
        <f t="shared" ref="O84:O123" si="24">IF(N84&lt;=34,"moderado",IF(AND(N84&gt;34,N84&lt;66),"alto",IF(N84&gt;=66,"severo","")))</f>
        <v>alto</v>
      </c>
      <c r="P84" s="26" t="str">
        <f t="shared" si="1"/>
        <v>NO ACEPTABLE</v>
      </c>
      <c r="Q84" s="45"/>
      <c r="R84" s="46"/>
      <c r="S84" s="46"/>
      <c r="T84" s="47"/>
    </row>
    <row r="85" spans="1:20" ht="37.5" customHeight="1">
      <c r="A85" s="331"/>
      <c r="B85" s="303"/>
      <c r="C85" s="300"/>
      <c r="D85" s="127"/>
      <c r="E85" s="129" t="s">
        <v>114</v>
      </c>
      <c r="F85" s="126" t="s">
        <v>122</v>
      </c>
      <c r="G85" s="52">
        <v>2</v>
      </c>
      <c r="H85" s="52">
        <v>3</v>
      </c>
      <c r="I85" s="52">
        <v>1</v>
      </c>
      <c r="J85" s="52">
        <v>1</v>
      </c>
      <c r="K85" s="52">
        <v>2</v>
      </c>
      <c r="L85" s="52">
        <v>2</v>
      </c>
      <c r="M85" s="52">
        <f t="shared" si="22"/>
        <v>6</v>
      </c>
      <c r="N85" s="25">
        <f t="shared" si="23"/>
        <v>61.111111111111114</v>
      </c>
      <c r="O85" s="26" t="str">
        <f t="shared" si="24"/>
        <v>alto</v>
      </c>
      <c r="P85" s="26" t="str">
        <f t="shared" ref="P85:P135" si="25">IF(O85="MODERADO","ACEPTABLE",IF(O85="ALTO","NO ACEPTABLE",IF(O85="SEVERO","NO ACEPTABLE",0)))</f>
        <v>NO ACEPTABLE</v>
      </c>
      <c r="Q85" s="45"/>
      <c r="R85" s="46"/>
      <c r="S85" s="46"/>
      <c r="T85" s="47"/>
    </row>
    <row r="86" spans="1:20" ht="34.5" customHeight="1">
      <c r="A86" s="331"/>
      <c r="B86" s="303"/>
      <c r="C86" s="301"/>
      <c r="D86" s="123" t="s">
        <v>94</v>
      </c>
      <c r="E86" s="125" t="s">
        <v>146</v>
      </c>
      <c r="F86" s="126" t="s">
        <v>95</v>
      </c>
      <c r="G86" s="52">
        <v>2</v>
      </c>
      <c r="H86" s="52">
        <v>1</v>
      </c>
      <c r="I86" s="52">
        <v>3</v>
      </c>
      <c r="J86" s="52">
        <v>3</v>
      </c>
      <c r="K86" s="52">
        <v>2</v>
      </c>
      <c r="L86" s="52">
        <v>1</v>
      </c>
      <c r="M86" s="52">
        <f t="shared" si="22"/>
        <v>9</v>
      </c>
      <c r="N86" s="25">
        <f t="shared" si="23"/>
        <v>66.666666666666671</v>
      </c>
      <c r="O86" s="26" t="str">
        <f t="shared" si="24"/>
        <v>severo</v>
      </c>
      <c r="P86" s="26" t="str">
        <f t="shared" si="25"/>
        <v>NO ACEPTABLE</v>
      </c>
      <c r="Q86" s="45"/>
      <c r="R86" s="46"/>
      <c r="S86" s="46"/>
      <c r="T86" s="47"/>
    </row>
    <row r="87" spans="1:20" ht="63" customHeight="1">
      <c r="A87" s="331"/>
      <c r="B87" s="306"/>
      <c r="C87" s="125" t="s">
        <v>83</v>
      </c>
      <c r="D87" s="126" t="s">
        <v>157</v>
      </c>
      <c r="E87" s="131" t="s">
        <v>271</v>
      </c>
      <c r="F87" s="126" t="s">
        <v>118</v>
      </c>
      <c r="G87" s="52">
        <v>2</v>
      </c>
      <c r="H87" s="52">
        <v>3</v>
      </c>
      <c r="I87" s="52">
        <v>1</v>
      </c>
      <c r="J87" s="52">
        <v>3</v>
      </c>
      <c r="K87" s="52">
        <v>2</v>
      </c>
      <c r="L87" s="52">
        <v>1</v>
      </c>
      <c r="M87" s="52">
        <f t="shared" si="22"/>
        <v>7</v>
      </c>
      <c r="N87" s="25">
        <f t="shared" si="23"/>
        <v>66.666666666666671</v>
      </c>
      <c r="O87" s="26" t="str">
        <f t="shared" si="24"/>
        <v>severo</v>
      </c>
      <c r="P87" s="26" t="str">
        <f t="shared" si="25"/>
        <v>NO ACEPTABLE</v>
      </c>
      <c r="Q87" s="45"/>
      <c r="R87" s="46"/>
      <c r="S87" s="46"/>
      <c r="T87" s="47"/>
    </row>
    <row r="88" spans="1:20" ht="54.75" customHeight="1">
      <c r="A88" s="331"/>
      <c r="B88" s="302" t="s">
        <v>239</v>
      </c>
      <c r="C88" s="299" t="s">
        <v>81</v>
      </c>
      <c r="D88" s="123" t="s">
        <v>33</v>
      </c>
      <c r="E88" s="217" t="s">
        <v>103</v>
      </c>
      <c r="F88" s="126" t="s">
        <v>113</v>
      </c>
      <c r="G88" s="52">
        <v>2</v>
      </c>
      <c r="H88" s="52">
        <v>1</v>
      </c>
      <c r="I88" s="52">
        <v>3</v>
      </c>
      <c r="J88" s="52">
        <v>3</v>
      </c>
      <c r="K88" s="52">
        <v>2</v>
      </c>
      <c r="L88" s="52">
        <v>1</v>
      </c>
      <c r="M88" s="52">
        <f t="shared" si="22"/>
        <v>9</v>
      </c>
      <c r="N88" s="25">
        <f t="shared" si="23"/>
        <v>66.666666666666671</v>
      </c>
      <c r="O88" s="26" t="str">
        <f t="shared" si="24"/>
        <v>severo</v>
      </c>
      <c r="P88" s="26" t="str">
        <f t="shared" si="25"/>
        <v>NO ACEPTABLE</v>
      </c>
      <c r="Q88" s="45"/>
      <c r="R88" s="46"/>
      <c r="S88" s="46"/>
      <c r="T88" s="47"/>
    </row>
    <row r="89" spans="1:20" ht="22.5" customHeight="1">
      <c r="A89" s="331"/>
      <c r="B89" s="303"/>
      <c r="C89" s="300"/>
      <c r="D89" s="304" t="s">
        <v>28</v>
      </c>
      <c r="E89" s="126" t="s">
        <v>96</v>
      </c>
      <c r="F89" s="125" t="s">
        <v>95</v>
      </c>
      <c r="G89" s="52">
        <v>2</v>
      </c>
      <c r="H89" s="52">
        <v>1</v>
      </c>
      <c r="I89" s="52">
        <v>3</v>
      </c>
      <c r="J89" s="52">
        <v>3</v>
      </c>
      <c r="K89" s="52">
        <v>2</v>
      </c>
      <c r="L89" s="52">
        <v>1</v>
      </c>
      <c r="M89" s="52">
        <f t="shared" si="22"/>
        <v>9</v>
      </c>
      <c r="N89" s="25">
        <f t="shared" si="23"/>
        <v>66.666666666666671</v>
      </c>
      <c r="O89" s="26" t="str">
        <f t="shared" si="24"/>
        <v>severo</v>
      </c>
      <c r="P89" s="26" t="str">
        <f t="shared" si="25"/>
        <v>NO ACEPTABLE</v>
      </c>
      <c r="Q89" s="45"/>
      <c r="R89" s="46"/>
      <c r="S89" s="46"/>
      <c r="T89" s="47"/>
    </row>
    <row r="90" spans="1:20" ht="33" customHeight="1">
      <c r="A90" s="331"/>
      <c r="B90" s="303"/>
      <c r="C90" s="300"/>
      <c r="D90" s="305"/>
      <c r="E90" s="126" t="s">
        <v>91</v>
      </c>
      <c r="F90" s="126" t="s">
        <v>143</v>
      </c>
      <c r="G90" s="52">
        <v>1</v>
      </c>
      <c r="H90" s="52">
        <v>2</v>
      </c>
      <c r="I90" s="52">
        <v>3</v>
      </c>
      <c r="J90" s="52">
        <v>3</v>
      </c>
      <c r="K90" s="52">
        <v>2</v>
      </c>
      <c r="L90" s="52">
        <v>1</v>
      </c>
      <c r="M90" s="52">
        <f t="shared" si="22"/>
        <v>9</v>
      </c>
      <c r="N90" s="25">
        <f t="shared" si="23"/>
        <v>66.666666666666671</v>
      </c>
      <c r="O90" s="26" t="str">
        <f t="shared" si="24"/>
        <v>severo</v>
      </c>
      <c r="P90" s="26" t="str">
        <f t="shared" si="25"/>
        <v>NO ACEPTABLE</v>
      </c>
      <c r="Q90" s="45"/>
      <c r="R90" s="46"/>
      <c r="S90" s="46"/>
      <c r="T90" s="47"/>
    </row>
    <row r="91" spans="1:20" ht="52.5" customHeight="1">
      <c r="A91" s="331"/>
      <c r="B91" s="303"/>
      <c r="C91" s="300"/>
      <c r="D91" s="304" t="s">
        <v>30</v>
      </c>
      <c r="E91" s="131" t="s">
        <v>205</v>
      </c>
      <c r="F91" s="126" t="s">
        <v>25</v>
      </c>
      <c r="G91" s="52">
        <v>2</v>
      </c>
      <c r="H91" s="52">
        <v>1</v>
      </c>
      <c r="I91" s="52">
        <v>3</v>
      </c>
      <c r="J91" s="52">
        <v>3</v>
      </c>
      <c r="K91" s="52">
        <v>2</v>
      </c>
      <c r="L91" s="52">
        <v>1</v>
      </c>
      <c r="M91" s="52">
        <f t="shared" si="22"/>
        <v>9</v>
      </c>
      <c r="N91" s="25">
        <f t="shared" si="23"/>
        <v>66.666666666666671</v>
      </c>
      <c r="O91" s="26" t="str">
        <f t="shared" si="24"/>
        <v>severo</v>
      </c>
      <c r="P91" s="26" t="str">
        <f t="shared" si="25"/>
        <v>NO ACEPTABLE</v>
      </c>
      <c r="Q91" s="45"/>
      <c r="R91" s="46"/>
      <c r="S91" s="46"/>
      <c r="T91" s="47"/>
    </row>
    <row r="92" spans="1:20" ht="33" customHeight="1">
      <c r="A92" s="331"/>
      <c r="B92" s="303"/>
      <c r="C92" s="300"/>
      <c r="D92" s="305"/>
      <c r="E92" s="129" t="s">
        <v>114</v>
      </c>
      <c r="F92" s="126" t="s">
        <v>122</v>
      </c>
      <c r="G92" s="52">
        <v>2</v>
      </c>
      <c r="H92" s="52">
        <v>3</v>
      </c>
      <c r="I92" s="52">
        <v>3</v>
      </c>
      <c r="J92" s="52">
        <v>3</v>
      </c>
      <c r="K92" s="52">
        <v>2</v>
      </c>
      <c r="L92" s="52">
        <v>2</v>
      </c>
      <c r="M92" s="52">
        <f t="shared" si="22"/>
        <v>10</v>
      </c>
      <c r="N92" s="25">
        <f t="shared" si="23"/>
        <v>83.333333333333343</v>
      </c>
      <c r="O92" s="26" t="str">
        <f t="shared" si="24"/>
        <v>severo</v>
      </c>
      <c r="P92" s="26" t="str">
        <f t="shared" si="25"/>
        <v>NO ACEPTABLE</v>
      </c>
      <c r="Q92" s="45"/>
      <c r="R92" s="46"/>
      <c r="S92" s="46"/>
      <c r="T92" s="47"/>
    </row>
    <row r="93" spans="1:20" ht="27.75" customHeight="1">
      <c r="A93" s="331"/>
      <c r="B93" s="303"/>
      <c r="C93" s="301"/>
      <c r="D93" s="123" t="s">
        <v>94</v>
      </c>
      <c r="E93" s="216" t="s">
        <v>218</v>
      </c>
      <c r="F93" s="126" t="s">
        <v>95</v>
      </c>
      <c r="G93" s="52">
        <v>2</v>
      </c>
      <c r="H93" s="52">
        <v>1</v>
      </c>
      <c r="I93" s="52">
        <v>3</v>
      </c>
      <c r="J93" s="52">
        <v>3</v>
      </c>
      <c r="K93" s="52">
        <v>2</v>
      </c>
      <c r="L93" s="52">
        <v>1</v>
      </c>
      <c r="M93" s="52">
        <f t="shared" si="22"/>
        <v>9</v>
      </c>
      <c r="N93" s="25">
        <f t="shared" si="23"/>
        <v>66.666666666666671</v>
      </c>
      <c r="O93" s="26" t="str">
        <f t="shared" si="24"/>
        <v>severo</v>
      </c>
      <c r="P93" s="26" t="str">
        <f t="shared" si="25"/>
        <v>NO ACEPTABLE</v>
      </c>
      <c r="Q93" s="45"/>
      <c r="R93" s="46"/>
      <c r="S93" s="46"/>
      <c r="T93" s="47"/>
    </row>
    <row r="94" spans="1:20" ht="40.5" customHeight="1">
      <c r="A94" s="331"/>
      <c r="B94" s="306"/>
      <c r="C94" s="125" t="s">
        <v>83</v>
      </c>
      <c r="D94" s="126" t="s">
        <v>157</v>
      </c>
      <c r="E94" s="131" t="s">
        <v>271</v>
      </c>
      <c r="F94" s="126" t="s">
        <v>118</v>
      </c>
      <c r="G94" s="52">
        <v>2</v>
      </c>
      <c r="H94" s="52">
        <v>1</v>
      </c>
      <c r="I94" s="52">
        <v>2</v>
      </c>
      <c r="J94" s="52">
        <v>3</v>
      </c>
      <c r="K94" s="52">
        <v>1</v>
      </c>
      <c r="L94" s="52">
        <v>1</v>
      </c>
      <c r="M94" s="52">
        <f t="shared" si="22"/>
        <v>7</v>
      </c>
      <c r="N94" s="25">
        <f t="shared" si="23"/>
        <v>55.555555555555557</v>
      </c>
      <c r="O94" s="26" t="str">
        <f t="shared" si="24"/>
        <v>alto</v>
      </c>
      <c r="P94" s="26" t="str">
        <f t="shared" si="25"/>
        <v>NO ACEPTABLE</v>
      </c>
      <c r="Q94" s="45"/>
      <c r="R94" s="46"/>
      <c r="S94" s="46"/>
      <c r="T94" s="47"/>
    </row>
    <row r="95" spans="1:20" ht="47.25" customHeight="1">
      <c r="A95" s="331"/>
      <c r="B95" s="302" t="s">
        <v>109</v>
      </c>
      <c r="C95" s="299" t="s">
        <v>81</v>
      </c>
      <c r="D95" s="123" t="s">
        <v>33</v>
      </c>
      <c r="E95" s="126" t="s">
        <v>272</v>
      </c>
      <c r="F95" s="126" t="s">
        <v>113</v>
      </c>
      <c r="G95" s="52">
        <v>2</v>
      </c>
      <c r="H95" s="52">
        <v>1</v>
      </c>
      <c r="I95" s="52">
        <v>2</v>
      </c>
      <c r="J95" s="52">
        <v>3</v>
      </c>
      <c r="K95" s="52">
        <v>1</v>
      </c>
      <c r="L95" s="52">
        <v>1</v>
      </c>
      <c r="M95" s="52">
        <f t="shared" si="22"/>
        <v>7</v>
      </c>
      <c r="N95" s="25">
        <f t="shared" si="23"/>
        <v>55.555555555555557</v>
      </c>
      <c r="O95" s="26" t="str">
        <f t="shared" si="24"/>
        <v>alto</v>
      </c>
      <c r="P95" s="26" t="str">
        <f t="shared" si="25"/>
        <v>NO ACEPTABLE</v>
      </c>
      <c r="Q95" s="45"/>
      <c r="R95" s="46"/>
      <c r="S95" s="46"/>
      <c r="T95" s="47"/>
    </row>
    <row r="96" spans="1:20" ht="27.75" customHeight="1">
      <c r="A96" s="331"/>
      <c r="B96" s="303"/>
      <c r="C96" s="300"/>
      <c r="D96" s="304" t="s">
        <v>28</v>
      </c>
      <c r="E96" s="126" t="s">
        <v>96</v>
      </c>
      <c r="F96" s="125" t="s">
        <v>95</v>
      </c>
      <c r="G96" s="52">
        <v>1</v>
      </c>
      <c r="H96" s="52">
        <v>1</v>
      </c>
      <c r="I96" s="52">
        <v>1</v>
      </c>
      <c r="J96" s="52">
        <v>1</v>
      </c>
      <c r="K96" s="52">
        <v>1</v>
      </c>
      <c r="L96" s="52">
        <v>1</v>
      </c>
      <c r="M96" s="52">
        <f t="shared" si="22"/>
        <v>4</v>
      </c>
      <c r="N96" s="25">
        <f t="shared" si="23"/>
        <v>33.333333333333336</v>
      </c>
      <c r="O96" s="26" t="str">
        <f t="shared" si="24"/>
        <v>moderado</v>
      </c>
      <c r="P96" s="26" t="str">
        <f t="shared" si="25"/>
        <v>ACEPTABLE</v>
      </c>
      <c r="Q96" s="45"/>
      <c r="R96" s="46"/>
      <c r="S96" s="46"/>
      <c r="T96" s="47"/>
    </row>
    <row r="97" spans="1:20" ht="28.5" customHeight="1">
      <c r="A97" s="331"/>
      <c r="B97" s="303"/>
      <c r="C97" s="300"/>
      <c r="D97" s="305"/>
      <c r="E97" s="126" t="s">
        <v>91</v>
      </c>
      <c r="F97" s="126" t="s">
        <v>143</v>
      </c>
      <c r="G97" s="52">
        <v>1</v>
      </c>
      <c r="H97" s="52">
        <v>2</v>
      </c>
      <c r="I97" s="52">
        <v>3</v>
      </c>
      <c r="J97" s="52">
        <v>3</v>
      </c>
      <c r="K97" s="52">
        <v>1</v>
      </c>
      <c r="L97" s="52">
        <v>1</v>
      </c>
      <c r="M97" s="52">
        <f t="shared" si="22"/>
        <v>8</v>
      </c>
      <c r="N97" s="25">
        <f t="shared" si="23"/>
        <v>61.111111111111114</v>
      </c>
      <c r="O97" s="26" t="str">
        <f t="shared" si="24"/>
        <v>alto</v>
      </c>
      <c r="P97" s="26" t="str">
        <f t="shared" si="25"/>
        <v>NO ACEPTABLE</v>
      </c>
      <c r="Q97" s="45"/>
      <c r="R97" s="46"/>
      <c r="S97" s="46"/>
      <c r="T97" s="47"/>
    </row>
    <row r="98" spans="1:20" ht="36.75" customHeight="1">
      <c r="A98" s="331"/>
      <c r="B98" s="303"/>
      <c r="C98" s="300"/>
      <c r="D98" s="304" t="s">
        <v>30</v>
      </c>
      <c r="E98" s="131" t="s">
        <v>205</v>
      </c>
      <c r="F98" s="126" t="s">
        <v>25</v>
      </c>
      <c r="G98" s="52">
        <v>2</v>
      </c>
      <c r="H98" s="52">
        <v>1</v>
      </c>
      <c r="I98" s="52">
        <v>1</v>
      </c>
      <c r="J98" s="52">
        <v>2</v>
      </c>
      <c r="K98" s="52">
        <v>1</v>
      </c>
      <c r="L98" s="52">
        <v>1</v>
      </c>
      <c r="M98" s="52">
        <f t="shared" si="22"/>
        <v>5</v>
      </c>
      <c r="N98" s="25">
        <f t="shared" si="23"/>
        <v>44.444444444444443</v>
      </c>
      <c r="O98" s="26" t="str">
        <f t="shared" si="24"/>
        <v>alto</v>
      </c>
      <c r="P98" s="26" t="str">
        <f t="shared" si="25"/>
        <v>NO ACEPTABLE</v>
      </c>
      <c r="Q98" s="45"/>
      <c r="R98" s="46"/>
      <c r="S98" s="46"/>
      <c r="T98" s="47"/>
    </row>
    <row r="99" spans="1:20" ht="58.5" customHeight="1">
      <c r="A99" s="331"/>
      <c r="B99" s="303"/>
      <c r="C99" s="300"/>
      <c r="D99" s="305"/>
      <c r="E99" s="129" t="s">
        <v>114</v>
      </c>
      <c r="F99" s="126" t="s">
        <v>123</v>
      </c>
      <c r="G99" s="52">
        <v>2</v>
      </c>
      <c r="H99" s="52">
        <v>3</v>
      </c>
      <c r="I99" s="52">
        <v>2</v>
      </c>
      <c r="J99" s="52">
        <v>2</v>
      </c>
      <c r="K99" s="52">
        <v>1</v>
      </c>
      <c r="L99" s="52">
        <v>1</v>
      </c>
      <c r="M99" s="52">
        <f t="shared" si="22"/>
        <v>6</v>
      </c>
      <c r="N99" s="25">
        <f t="shared" si="23"/>
        <v>61.111111111111114</v>
      </c>
      <c r="O99" s="26" t="str">
        <f t="shared" si="24"/>
        <v>alto</v>
      </c>
      <c r="P99" s="26" t="str">
        <f t="shared" si="25"/>
        <v>NO ACEPTABLE</v>
      </c>
      <c r="Q99" s="45"/>
      <c r="R99" s="46"/>
      <c r="S99" s="46"/>
      <c r="T99" s="47"/>
    </row>
    <row r="100" spans="1:20" ht="34.5" customHeight="1">
      <c r="A100" s="331"/>
      <c r="B100" s="303"/>
      <c r="C100" s="301"/>
      <c r="D100" s="123" t="s">
        <v>94</v>
      </c>
      <c r="E100" s="216" t="s">
        <v>218</v>
      </c>
      <c r="F100" s="126" t="s">
        <v>95</v>
      </c>
      <c r="G100" s="52">
        <v>2</v>
      </c>
      <c r="H100" s="52">
        <v>1</v>
      </c>
      <c r="I100" s="52">
        <v>3</v>
      </c>
      <c r="J100" s="52">
        <v>3</v>
      </c>
      <c r="K100" s="52">
        <v>1</v>
      </c>
      <c r="L100" s="52">
        <v>1</v>
      </c>
      <c r="M100" s="52">
        <f t="shared" si="22"/>
        <v>8</v>
      </c>
      <c r="N100" s="25">
        <f t="shared" si="23"/>
        <v>61.111111111111114</v>
      </c>
      <c r="O100" s="26" t="str">
        <f t="shared" si="24"/>
        <v>alto</v>
      </c>
      <c r="P100" s="26" t="str">
        <f t="shared" si="25"/>
        <v>NO ACEPTABLE</v>
      </c>
      <c r="Q100" s="45"/>
      <c r="R100" s="46"/>
      <c r="S100" s="46"/>
      <c r="T100" s="47"/>
    </row>
    <row r="101" spans="1:20" ht="70.5" customHeight="1">
      <c r="A101" s="331"/>
      <c r="B101" s="301"/>
      <c r="C101" s="125" t="s">
        <v>83</v>
      </c>
      <c r="D101" s="126" t="s">
        <v>157</v>
      </c>
      <c r="E101" s="131" t="s">
        <v>271</v>
      </c>
      <c r="F101" s="126" t="s">
        <v>124</v>
      </c>
      <c r="G101" s="52">
        <v>2</v>
      </c>
      <c r="H101" s="52">
        <v>1</v>
      </c>
      <c r="I101" s="52">
        <v>2</v>
      </c>
      <c r="J101" s="52">
        <v>2</v>
      </c>
      <c r="K101" s="52">
        <v>1</v>
      </c>
      <c r="L101" s="52">
        <v>1</v>
      </c>
      <c r="M101" s="52">
        <f t="shared" si="22"/>
        <v>6</v>
      </c>
      <c r="N101" s="25">
        <f t="shared" si="23"/>
        <v>50</v>
      </c>
      <c r="O101" s="26" t="str">
        <f t="shared" si="24"/>
        <v>alto</v>
      </c>
      <c r="P101" s="26" t="str">
        <f t="shared" si="25"/>
        <v>NO ACEPTABLE</v>
      </c>
      <c r="Q101" s="45"/>
      <c r="R101" s="46"/>
      <c r="S101" s="46"/>
      <c r="T101" s="47"/>
    </row>
    <row r="102" spans="1:20" ht="59.25" customHeight="1">
      <c r="A102" s="331"/>
      <c r="B102" s="302" t="s">
        <v>110</v>
      </c>
      <c r="C102" s="299" t="s">
        <v>81</v>
      </c>
      <c r="D102" s="123" t="s">
        <v>33</v>
      </c>
      <c r="E102" s="217" t="s">
        <v>103</v>
      </c>
      <c r="F102" s="126" t="s">
        <v>113</v>
      </c>
      <c r="G102" s="52">
        <v>1</v>
      </c>
      <c r="H102" s="52">
        <v>1</v>
      </c>
      <c r="I102" s="52">
        <v>1</v>
      </c>
      <c r="J102" s="52">
        <v>1</v>
      </c>
      <c r="K102" s="52">
        <v>1</v>
      </c>
      <c r="L102" s="52">
        <v>1</v>
      </c>
      <c r="M102" s="52">
        <f t="shared" si="22"/>
        <v>4</v>
      </c>
      <c r="N102" s="25">
        <f t="shared" si="23"/>
        <v>33.333333333333336</v>
      </c>
      <c r="O102" s="26" t="str">
        <f t="shared" si="24"/>
        <v>moderado</v>
      </c>
      <c r="P102" s="26" t="str">
        <f t="shared" si="25"/>
        <v>ACEPTABLE</v>
      </c>
      <c r="Q102" s="45"/>
      <c r="R102" s="46"/>
      <c r="S102" s="46"/>
      <c r="T102" s="47"/>
    </row>
    <row r="103" spans="1:20" ht="31.5" customHeight="1">
      <c r="A103" s="331"/>
      <c r="B103" s="303"/>
      <c r="C103" s="300"/>
      <c r="D103" s="304" t="s">
        <v>28</v>
      </c>
      <c r="E103" s="126" t="s">
        <v>96</v>
      </c>
      <c r="F103" s="125" t="s">
        <v>95</v>
      </c>
      <c r="G103" s="52">
        <v>2</v>
      </c>
      <c r="H103" s="52">
        <v>1</v>
      </c>
      <c r="I103" s="52">
        <v>3</v>
      </c>
      <c r="J103" s="52">
        <v>3</v>
      </c>
      <c r="K103" s="52">
        <v>1</v>
      </c>
      <c r="L103" s="52">
        <v>1</v>
      </c>
      <c r="M103" s="52">
        <f t="shared" si="22"/>
        <v>8</v>
      </c>
      <c r="N103" s="25">
        <f t="shared" si="23"/>
        <v>61.111111111111114</v>
      </c>
      <c r="O103" s="26" t="str">
        <f t="shared" si="24"/>
        <v>alto</v>
      </c>
      <c r="P103" s="26" t="str">
        <f t="shared" si="25"/>
        <v>NO ACEPTABLE</v>
      </c>
      <c r="Q103" s="45"/>
      <c r="R103" s="46"/>
      <c r="S103" s="46"/>
      <c r="T103" s="47"/>
    </row>
    <row r="104" spans="1:20" ht="39.75" customHeight="1">
      <c r="A104" s="331"/>
      <c r="B104" s="303"/>
      <c r="C104" s="300"/>
      <c r="D104" s="305"/>
      <c r="E104" s="126" t="s">
        <v>91</v>
      </c>
      <c r="F104" s="126" t="s">
        <v>143</v>
      </c>
      <c r="G104" s="52">
        <v>1</v>
      </c>
      <c r="H104" s="52">
        <v>2</v>
      </c>
      <c r="I104" s="52">
        <v>3</v>
      </c>
      <c r="J104" s="52">
        <v>3</v>
      </c>
      <c r="K104" s="52">
        <v>1</v>
      </c>
      <c r="L104" s="52">
        <v>1</v>
      </c>
      <c r="M104" s="52">
        <f t="shared" si="22"/>
        <v>8</v>
      </c>
      <c r="N104" s="25">
        <f t="shared" si="23"/>
        <v>61.111111111111114</v>
      </c>
      <c r="O104" s="26" t="str">
        <f t="shared" si="24"/>
        <v>alto</v>
      </c>
      <c r="P104" s="26" t="str">
        <f t="shared" si="25"/>
        <v>NO ACEPTABLE</v>
      </c>
      <c r="Q104" s="45"/>
      <c r="R104" s="46"/>
      <c r="S104" s="46"/>
      <c r="T104" s="47"/>
    </row>
    <row r="105" spans="1:20" ht="49.5" customHeight="1">
      <c r="A105" s="331"/>
      <c r="B105" s="303"/>
      <c r="C105" s="300"/>
      <c r="D105" s="304" t="s">
        <v>30</v>
      </c>
      <c r="E105" s="131" t="s">
        <v>205</v>
      </c>
      <c r="F105" s="126" t="s">
        <v>25</v>
      </c>
      <c r="G105" s="52">
        <v>2</v>
      </c>
      <c r="H105" s="52">
        <v>1</v>
      </c>
      <c r="I105" s="52">
        <v>1</v>
      </c>
      <c r="J105" s="52">
        <v>1</v>
      </c>
      <c r="K105" s="52">
        <v>1</v>
      </c>
      <c r="L105" s="52">
        <v>2</v>
      </c>
      <c r="M105" s="52">
        <f t="shared" si="22"/>
        <v>5</v>
      </c>
      <c r="N105" s="25">
        <f t="shared" si="23"/>
        <v>44.444444444444443</v>
      </c>
      <c r="O105" s="26" t="str">
        <f t="shared" si="24"/>
        <v>alto</v>
      </c>
      <c r="P105" s="26" t="str">
        <f t="shared" si="25"/>
        <v>NO ACEPTABLE</v>
      </c>
      <c r="Q105" s="45"/>
      <c r="R105" s="46"/>
      <c r="S105" s="46"/>
      <c r="T105" s="47"/>
    </row>
    <row r="106" spans="1:20" ht="48" customHeight="1">
      <c r="A106" s="331"/>
      <c r="B106" s="303"/>
      <c r="C106" s="300"/>
      <c r="D106" s="305"/>
      <c r="E106" s="123" t="s">
        <v>114</v>
      </c>
      <c r="F106" s="126" t="s">
        <v>125</v>
      </c>
      <c r="G106" s="52">
        <v>2</v>
      </c>
      <c r="H106" s="52">
        <v>1</v>
      </c>
      <c r="I106" s="52">
        <v>2</v>
      </c>
      <c r="J106" s="52">
        <v>3</v>
      </c>
      <c r="K106" s="52">
        <v>1</v>
      </c>
      <c r="L106" s="52">
        <v>2</v>
      </c>
      <c r="M106" s="52">
        <f t="shared" si="22"/>
        <v>8</v>
      </c>
      <c r="N106" s="25">
        <f t="shared" si="23"/>
        <v>61.111111111111114</v>
      </c>
      <c r="O106" s="26" t="str">
        <f t="shared" si="24"/>
        <v>alto</v>
      </c>
      <c r="P106" s="26" t="str">
        <f t="shared" si="25"/>
        <v>NO ACEPTABLE</v>
      </c>
      <c r="Q106" s="45"/>
      <c r="R106" s="46"/>
      <c r="S106" s="46"/>
      <c r="T106" s="47"/>
    </row>
    <row r="107" spans="1:20" ht="33" customHeight="1">
      <c r="A107" s="331"/>
      <c r="B107" s="303"/>
      <c r="C107" s="301"/>
      <c r="D107" s="123" t="s">
        <v>94</v>
      </c>
      <c r="E107" s="126" t="s">
        <v>145</v>
      </c>
      <c r="F107" s="126" t="s">
        <v>95</v>
      </c>
      <c r="G107" s="52">
        <v>2</v>
      </c>
      <c r="H107" s="52">
        <v>1</v>
      </c>
      <c r="I107" s="52">
        <v>3</v>
      </c>
      <c r="J107" s="52">
        <v>3</v>
      </c>
      <c r="K107" s="52">
        <v>1</v>
      </c>
      <c r="L107" s="52">
        <v>2</v>
      </c>
      <c r="M107" s="52">
        <f t="shared" si="22"/>
        <v>9</v>
      </c>
      <c r="N107" s="25">
        <f t="shared" si="23"/>
        <v>66.666666666666671</v>
      </c>
      <c r="O107" s="26" t="str">
        <f t="shared" si="24"/>
        <v>severo</v>
      </c>
      <c r="P107" s="26" t="str">
        <f t="shared" si="25"/>
        <v>NO ACEPTABLE</v>
      </c>
      <c r="Q107" s="45"/>
      <c r="R107" s="46"/>
      <c r="S107" s="46"/>
      <c r="T107" s="47"/>
    </row>
    <row r="108" spans="1:20" ht="96.75" customHeight="1">
      <c r="A108" s="331"/>
      <c r="B108" s="301"/>
      <c r="C108" s="125" t="s">
        <v>83</v>
      </c>
      <c r="D108" s="126" t="s">
        <v>157</v>
      </c>
      <c r="E108" s="131" t="s">
        <v>271</v>
      </c>
      <c r="F108" s="126" t="s">
        <v>238</v>
      </c>
      <c r="G108" s="52">
        <v>1</v>
      </c>
      <c r="H108" s="52">
        <v>1</v>
      </c>
      <c r="I108" s="52">
        <v>1</v>
      </c>
      <c r="J108" s="52">
        <v>1</v>
      </c>
      <c r="K108" s="52">
        <v>1</v>
      </c>
      <c r="L108" s="52">
        <v>1</v>
      </c>
      <c r="M108" s="52">
        <f t="shared" si="22"/>
        <v>4</v>
      </c>
      <c r="N108" s="25">
        <f t="shared" si="23"/>
        <v>33.333333333333336</v>
      </c>
      <c r="O108" s="26" t="str">
        <f t="shared" si="24"/>
        <v>moderado</v>
      </c>
      <c r="P108" s="26" t="str">
        <f t="shared" si="25"/>
        <v>ACEPTABLE</v>
      </c>
      <c r="Q108" s="45"/>
      <c r="R108" s="46"/>
      <c r="S108" s="46"/>
      <c r="T108" s="47"/>
    </row>
    <row r="109" spans="1:20" ht="27.75" customHeight="1">
      <c r="A109" s="331"/>
      <c r="B109" s="302" t="s">
        <v>111</v>
      </c>
      <c r="C109" s="299" t="s">
        <v>81</v>
      </c>
      <c r="D109" s="304" t="s">
        <v>33</v>
      </c>
      <c r="E109" s="131" t="s">
        <v>227</v>
      </c>
      <c r="F109" s="126" t="s">
        <v>228</v>
      </c>
      <c r="G109" s="52">
        <v>1</v>
      </c>
      <c r="H109" s="52">
        <v>1</v>
      </c>
      <c r="I109" s="52">
        <v>3</v>
      </c>
      <c r="J109" s="52">
        <v>3</v>
      </c>
      <c r="K109" s="52">
        <v>2</v>
      </c>
      <c r="L109" s="52">
        <v>1</v>
      </c>
      <c r="M109" s="52">
        <f t="shared" si="22"/>
        <v>9</v>
      </c>
      <c r="N109" s="25">
        <f t="shared" si="23"/>
        <v>61.111111111111114</v>
      </c>
      <c r="O109" s="26" t="str">
        <f t="shared" si="24"/>
        <v>alto</v>
      </c>
      <c r="P109" s="26" t="str">
        <f t="shared" si="25"/>
        <v>NO ACEPTABLE</v>
      </c>
      <c r="Q109" s="45"/>
      <c r="R109" s="46"/>
      <c r="S109" s="46"/>
      <c r="T109" s="47"/>
    </row>
    <row r="110" spans="1:20" ht="45.75" customHeight="1">
      <c r="A110" s="331"/>
      <c r="B110" s="303"/>
      <c r="C110" s="300"/>
      <c r="D110" s="305"/>
      <c r="E110" s="126" t="s">
        <v>103</v>
      </c>
      <c r="F110" s="126" t="s">
        <v>113</v>
      </c>
      <c r="G110" s="52">
        <v>2</v>
      </c>
      <c r="H110" s="52">
        <v>1</v>
      </c>
      <c r="I110" s="52">
        <v>3</v>
      </c>
      <c r="J110" s="52">
        <v>3</v>
      </c>
      <c r="K110" s="52">
        <v>1</v>
      </c>
      <c r="L110" s="52">
        <v>1</v>
      </c>
      <c r="M110" s="52">
        <f t="shared" si="22"/>
        <v>8</v>
      </c>
      <c r="N110" s="25">
        <f t="shared" si="23"/>
        <v>61.111111111111114</v>
      </c>
      <c r="O110" s="26" t="str">
        <f t="shared" si="24"/>
        <v>alto</v>
      </c>
      <c r="P110" s="26" t="str">
        <f t="shared" si="25"/>
        <v>NO ACEPTABLE</v>
      </c>
      <c r="Q110" s="45"/>
      <c r="R110" s="46"/>
      <c r="S110" s="46"/>
      <c r="T110" s="47"/>
    </row>
    <row r="111" spans="1:20" ht="27" customHeight="1">
      <c r="A111" s="331"/>
      <c r="B111" s="303"/>
      <c r="C111" s="300"/>
      <c r="D111" s="304" t="s">
        <v>28</v>
      </c>
      <c r="E111" s="126" t="s">
        <v>96</v>
      </c>
      <c r="F111" s="125" t="s">
        <v>95</v>
      </c>
      <c r="G111" s="52">
        <v>2</v>
      </c>
      <c r="H111" s="52">
        <v>1</v>
      </c>
      <c r="I111" s="52">
        <v>3</v>
      </c>
      <c r="J111" s="52">
        <v>3</v>
      </c>
      <c r="K111" s="52">
        <v>1</v>
      </c>
      <c r="L111" s="52">
        <v>1</v>
      </c>
      <c r="M111" s="52">
        <f t="shared" si="22"/>
        <v>8</v>
      </c>
      <c r="N111" s="25">
        <f t="shared" si="23"/>
        <v>61.111111111111114</v>
      </c>
      <c r="O111" s="26" t="str">
        <f t="shared" si="24"/>
        <v>alto</v>
      </c>
      <c r="P111" s="26" t="str">
        <f t="shared" si="25"/>
        <v>NO ACEPTABLE</v>
      </c>
      <c r="Q111" s="45"/>
      <c r="R111" s="46"/>
      <c r="S111" s="46"/>
      <c r="T111" s="47"/>
    </row>
    <row r="112" spans="1:20" ht="41.25" customHeight="1">
      <c r="A112" s="331"/>
      <c r="B112" s="303"/>
      <c r="C112" s="300"/>
      <c r="D112" s="315"/>
      <c r="E112" s="130" t="s">
        <v>127</v>
      </c>
      <c r="F112" s="126" t="s">
        <v>128</v>
      </c>
      <c r="G112" s="52">
        <v>2</v>
      </c>
      <c r="H112" s="52">
        <v>1</v>
      </c>
      <c r="I112" s="52">
        <v>3</v>
      </c>
      <c r="J112" s="52">
        <v>3</v>
      </c>
      <c r="K112" s="52">
        <v>2</v>
      </c>
      <c r="L112" s="52">
        <v>2</v>
      </c>
      <c r="M112" s="52">
        <f t="shared" si="22"/>
        <v>10</v>
      </c>
      <c r="N112" s="25">
        <f t="shared" si="23"/>
        <v>72.222222222222229</v>
      </c>
      <c r="O112" s="26" t="str">
        <f t="shared" si="24"/>
        <v>severo</v>
      </c>
      <c r="P112" s="26" t="str">
        <f t="shared" si="25"/>
        <v>NO ACEPTABLE</v>
      </c>
      <c r="Q112" s="45"/>
      <c r="R112" s="46"/>
      <c r="S112" s="46"/>
      <c r="T112" s="47"/>
    </row>
    <row r="113" spans="1:20" ht="45.75" customHeight="1">
      <c r="A113" s="331"/>
      <c r="B113" s="303"/>
      <c r="C113" s="300"/>
      <c r="D113" s="305"/>
      <c r="E113" s="126" t="s">
        <v>91</v>
      </c>
      <c r="F113" s="126" t="s">
        <v>206</v>
      </c>
      <c r="G113" s="52">
        <v>1</v>
      </c>
      <c r="H113" s="52">
        <v>2</v>
      </c>
      <c r="I113" s="52">
        <v>3</v>
      </c>
      <c r="J113" s="52">
        <v>3</v>
      </c>
      <c r="K113" s="52">
        <v>1</v>
      </c>
      <c r="L113" s="52">
        <v>1</v>
      </c>
      <c r="M113" s="52">
        <f t="shared" si="22"/>
        <v>8</v>
      </c>
      <c r="N113" s="25">
        <f t="shared" si="23"/>
        <v>61.111111111111114</v>
      </c>
      <c r="O113" s="26" t="str">
        <f t="shared" si="24"/>
        <v>alto</v>
      </c>
      <c r="P113" s="26" t="str">
        <f t="shared" si="25"/>
        <v>NO ACEPTABLE</v>
      </c>
      <c r="Q113" s="45"/>
      <c r="R113" s="46"/>
      <c r="S113" s="46"/>
      <c r="T113" s="47"/>
    </row>
    <row r="114" spans="1:20" ht="45.75" customHeight="1">
      <c r="A114" s="331"/>
      <c r="B114" s="303"/>
      <c r="C114" s="300"/>
      <c r="D114" s="304" t="s">
        <v>30</v>
      </c>
      <c r="E114" s="126" t="s">
        <v>121</v>
      </c>
      <c r="F114" s="309" t="s">
        <v>25</v>
      </c>
      <c r="G114" s="38">
        <v>2</v>
      </c>
      <c r="H114" s="38">
        <v>1</v>
      </c>
      <c r="I114" s="38">
        <v>3</v>
      </c>
      <c r="J114" s="38">
        <v>3</v>
      </c>
      <c r="K114" s="38">
        <v>2</v>
      </c>
      <c r="L114" s="38">
        <v>1</v>
      </c>
      <c r="M114" s="38">
        <f t="shared" si="22"/>
        <v>9</v>
      </c>
      <c r="N114" s="40">
        <f t="shared" si="23"/>
        <v>66.666666666666671</v>
      </c>
      <c r="O114" s="325" t="str">
        <f t="shared" si="24"/>
        <v>severo</v>
      </c>
      <c r="P114" s="325" t="str">
        <f t="shared" si="25"/>
        <v>NO ACEPTABLE</v>
      </c>
      <c r="Q114" s="45"/>
      <c r="R114" s="46"/>
      <c r="S114" s="46"/>
      <c r="T114" s="47"/>
    </row>
    <row r="115" spans="1:20" ht="44.25" customHeight="1">
      <c r="A115" s="331"/>
      <c r="B115" s="303"/>
      <c r="C115" s="300"/>
      <c r="D115" s="315"/>
      <c r="E115" s="131" t="s">
        <v>205</v>
      </c>
      <c r="F115" s="298"/>
      <c r="G115" s="54">
        <v>2</v>
      </c>
      <c r="H115" s="54">
        <v>1</v>
      </c>
      <c r="I115" s="54">
        <v>3</v>
      </c>
      <c r="J115" s="54">
        <v>3</v>
      </c>
      <c r="K115" s="54">
        <v>2</v>
      </c>
      <c r="L115" s="54">
        <v>1</v>
      </c>
      <c r="M115" s="54">
        <f t="shared" ref="M115" si="26">SUM(I115:L115)</f>
        <v>9</v>
      </c>
      <c r="N115" s="40">
        <f t="shared" ref="N115" si="27">(G115*100)/18+(H115*100)/18+(I115*100)/18+(J115*100)/18+(K115*100)/18+(L115*100)/18</f>
        <v>66.666666666666671</v>
      </c>
      <c r="O115" s="326"/>
      <c r="P115" s="326"/>
      <c r="Q115" s="45"/>
      <c r="R115" s="46"/>
      <c r="S115" s="46"/>
      <c r="T115" s="47"/>
    </row>
    <row r="116" spans="1:20" ht="46.5" customHeight="1">
      <c r="A116" s="331"/>
      <c r="B116" s="303"/>
      <c r="C116" s="300"/>
      <c r="D116" s="305"/>
      <c r="E116" s="129" t="s">
        <v>114</v>
      </c>
      <c r="F116" s="126" t="s">
        <v>116</v>
      </c>
      <c r="G116" s="52">
        <v>2</v>
      </c>
      <c r="H116" s="52">
        <v>1</v>
      </c>
      <c r="I116" s="52">
        <v>2</v>
      </c>
      <c r="J116" s="52">
        <v>1</v>
      </c>
      <c r="K116" s="52">
        <v>1</v>
      </c>
      <c r="L116" s="52">
        <v>1</v>
      </c>
      <c r="M116" s="52">
        <f t="shared" si="22"/>
        <v>5</v>
      </c>
      <c r="N116" s="25">
        <f t="shared" si="23"/>
        <v>44.444444444444443</v>
      </c>
      <c r="O116" s="26" t="str">
        <f t="shared" si="24"/>
        <v>alto</v>
      </c>
      <c r="P116" s="26" t="str">
        <f t="shared" si="25"/>
        <v>NO ACEPTABLE</v>
      </c>
      <c r="Q116" s="45"/>
      <c r="R116" s="46"/>
      <c r="S116" s="46"/>
      <c r="T116" s="47"/>
    </row>
    <row r="117" spans="1:20" ht="27" customHeight="1">
      <c r="A117" s="331"/>
      <c r="B117" s="303"/>
      <c r="C117" s="300"/>
      <c r="D117" s="124" t="s">
        <v>94</v>
      </c>
      <c r="E117" s="216" t="s">
        <v>218</v>
      </c>
      <c r="F117" s="126" t="s">
        <v>95</v>
      </c>
      <c r="G117" s="52">
        <v>2</v>
      </c>
      <c r="H117" s="52">
        <v>1</v>
      </c>
      <c r="I117" s="52">
        <v>3</v>
      </c>
      <c r="J117" s="52">
        <v>3</v>
      </c>
      <c r="K117" s="52">
        <v>1</v>
      </c>
      <c r="L117" s="52">
        <v>1</v>
      </c>
      <c r="M117" s="52">
        <f t="shared" si="22"/>
        <v>8</v>
      </c>
      <c r="N117" s="25">
        <f t="shared" si="23"/>
        <v>61.111111111111114</v>
      </c>
      <c r="O117" s="26" t="str">
        <f t="shared" si="24"/>
        <v>alto</v>
      </c>
      <c r="P117" s="26" t="str">
        <f t="shared" si="25"/>
        <v>NO ACEPTABLE</v>
      </c>
      <c r="Q117" s="45"/>
      <c r="R117" s="46"/>
      <c r="S117" s="46"/>
      <c r="T117" s="47"/>
    </row>
    <row r="118" spans="1:20" ht="27" customHeight="1">
      <c r="A118" s="331"/>
      <c r="B118" s="303"/>
      <c r="C118" s="299" t="s">
        <v>83</v>
      </c>
      <c r="D118" s="128" t="s">
        <v>229</v>
      </c>
      <c r="E118" s="134" t="s">
        <v>204</v>
      </c>
      <c r="F118" s="126" t="s">
        <v>129</v>
      </c>
      <c r="G118" s="52">
        <v>1</v>
      </c>
      <c r="H118" s="52">
        <v>1</v>
      </c>
      <c r="I118" s="52">
        <v>3</v>
      </c>
      <c r="J118" s="52">
        <v>3</v>
      </c>
      <c r="K118" s="52">
        <v>1</v>
      </c>
      <c r="L118" s="52">
        <v>1</v>
      </c>
      <c r="M118" s="52">
        <f t="shared" si="22"/>
        <v>8</v>
      </c>
      <c r="N118" s="25">
        <f t="shared" si="23"/>
        <v>55.555555555555557</v>
      </c>
      <c r="O118" s="26" t="str">
        <f t="shared" si="24"/>
        <v>alto</v>
      </c>
      <c r="P118" s="26" t="str">
        <f t="shared" si="25"/>
        <v>NO ACEPTABLE</v>
      </c>
      <c r="Q118" s="45"/>
      <c r="R118" s="46"/>
      <c r="S118" s="46"/>
      <c r="T118" s="47"/>
    </row>
    <row r="119" spans="1:20" ht="77.25" customHeight="1">
      <c r="A119" s="331"/>
      <c r="B119" s="306"/>
      <c r="C119" s="301"/>
      <c r="D119" s="126" t="s">
        <v>157</v>
      </c>
      <c r="E119" s="131" t="s">
        <v>271</v>
      </c>
      <c r="F119" s="126" t="s">
        <v>230</v>
      </c>
      <c r="G119" s="52">
        <v>2</v>
      </c>
      <c r="H119" s="52">
        <v>3</v>
      </c>
      <c r="I119" s="52">
        <v>3</v>
      </c>
      <c r="J119" s="52">
        <v>3</v>
      </c>
      <c r="K119" s="52">
        <v>2</v>
      </c>
      <c r="L119" s="52">
        <v>1</v>
      </c>
      <c r="M119" s="52">
        <f t="shared" ref="M119" si="28">SUM(I119:L119)</f>
        <v>9</v>
      </c>
      <c r="N119" s="25">
        <f t="shared" ref="N119" si="29">(G119*100)/18+(H119*100)/18+(I119*100)/18+(J119*100)/18+(K119*100)/18+(L119*100)/18</f>
        <v>77.777777777777786</v>
      </c>
      <c r="O119" s="26" t="str">
        <f t="shared" ref="O119" si="30">IF(N119&lt;=34,"moderado",IF(AND(N119&gt;34,N119&lt;66),"alto",IF(N119&gt;=66,"severo","")))</f>
        <v>severo</v>
      </c>
      <c r="P119" s="26" t="str">
        <f t="shared" ref="P119" si="31">IF(O119="MODERADO","ACEPTABLE",IF(O119="ALTO","NO ACEPTABLE",IF(O119="SEVERO","NO ACEPTABLE",0)))</f>
        <v>NO ACEPTABLE</v>
      </c>
      <c r="Q119" s="45"/>
      <c r="R119" s="46"/>
      <c r="S119" s="46"/>
      <c r="T119" s="47"/>
    </row>
    <row r="120" spans="1:20" ht="60" customHeight="1">
      <c r="A120" s="331"/>
      <c r="B120" s="302" t="s">
        <v>130</v>
      </c>
      <c r="C120" s="299" t="s">
        <v>81</v>
      </c>
      <c r="D120" s="123" t="s">
        <v>33</v>
      </c>
      <c r="E120" s="217" t="s">
        <v>272</v>
      </c>
      <c r="F120" s="126" t="s">
        <v>113</v>
      </c>
      <c r="G120" s="52">
        <v>1</v>
      </c>
      <c r="H120" s="52">
        <v>1</v>
      </c>
      <c r="I120" s="52">
        <v>1</v>
      </c>
      <c r="J120" s="52">
        <v>2</v>
      </c>
      <c r="K120" s="52">
        <v>1</v>
      </c>
      <c r="L120" s="52">
        <v>1</v>
      </c>
      <c r="M120" s="52">
        <f t="shared" si="22"/>
        <v>5</v>
      </c>
      <c r="N120" s="25">
        <f t="shared" si="23"/>
        <v>38.888888888888886</v>
      </c>
      <c r="O120" s="26" t="str">
        <f>IF(N120&lt;=34,"moderado",IF(AND(N120&gt;34,N120&lt;66),"alto",IF(N120&gt;=66,"severo","")))</f>
        <v>alto</v>
      </c>
      <c r="P120" s="26" t="str">
        <f t="shared" si="25"/>
        <v>NO ACEPTABLE</v>
      </c>
      <c r="Q120" s="45"/>
      <c r="R120" s="46"/>
      <c r="S120" s="46"/>
      <c r="T120" s="47"/>
    </row>
    <row r="121" spans="1:20" ht="36" customHeight="1">
      <c r="A121" s="331"/>
      <c r="B121" s="303"/>
      <c r="C121" s="300"/>
      <c r="D121" s="297" t="s">
        <v>28</v>
      </c>
      <c r="E121" s="126" t="s">
        <v>96</v>
      </c>
      <c r="F121" s="125" t="s">
        <v>95</v>
      </c>
      <c r="G121" s="52">
        <v>1</v>
      </c>
      <c r="H121" s="52">
        <v>1</v>
      </c>
      <c r="I121" s="52">
        <v>1</v>
      </c>
      <c r="J121" s="52">
        <v>1</v>
      </c>
      <c r="K121" s="52">
        <v>1</v>
      </c>
      <c r="L121" s="52">
        <v>1</v>
      </c>
      <c r="M121" s="52">
        <f t="shared" si="22"/>
        <v>4</v>
      </c>
      <c r="N121" s="25">
        <f t="shared" si="23"/>
        <v>33.333333333333336</v>
      </c>
      <c r="O121" s="26" t="str">
        <f t="shared" si="24"/>
        <v>moderado</v>
      </c>
      <c r="P121" s="26" t="str">
        <f t="shared" si="25"/>
        <v>ACEPTABLE</v>
      </c>
      <c r="Q121" s="45"/>
      <c r="R121" s="46"/>
      <c r="S121" s="46"/>
      <c r="T121" s="47"/>
    </row>
    <row r="122" spans="1:20" ht="35.25" customHeight="1">
      <c r="A122" s="331"/>
      <c r="B122" s="303"/>
      <c r="C122" s="300"/>
      <c r="D122" s="298"/>
      <c r="E122" s="126" t="s">
        <v>91</v>
      </c>
      <c r="F122" s="133" t="s">
        <v>132</v>
      </c>
      <c r="G122" s="52">
        <v>1</v>
      </c>
      <c r="H122" s="52">
        <v>1</v>
      </c>
      <c r="I122" s="52">
        <v>1</v>
      </c>
      <c r="J122" s="52">
        <v>1</v>
      </c>
      <c r="K122" s="52">
        <v>1</v>
      </c>
      <c r="L122" s="52">
        <v>1</v>
      </c>
      <c r="M122" s="52">
        <f t="shared" si="22"/>
        <v>4</v>
      </c>
      <c r="N122" s="25">
        <f t="shared" si="23"/>
        <v>33.333333333333336</v>
      </c>
      <c r="O122" s="26" t="str">
        <f t="shared" si="24"/>
        <v>moderado</v>
      </c>
      <c r="P122" s="26" t="str">
        <f t="shared" si="25"/>
        <v>ACEPTABLE</v>
      </c>
      <c r="Q122" s="45"/>
      <c r="R122" s="46"/>
      <c r="S122" s="46"/>
      <c r="T122" s="47"/>
    </row>
    <row r="123" spans="1:20" ht="30.75" customHeight="1">
      <c r="A123" s="331"/>
      <c r="B123" s="303"/>
      <c r="C123" s="301"/>
      <c r="D123" s="126" t="s">
        <v>208</v>
      </c>
      <c r="E123" s="216" t="s">
        <v>218</v>
      </c>
      <c r="F123" s="126" t="s">
        <v>95</v>
      </c>
      <c r="G123" s="52">
        <v>2</v>
      </c>
      <c r="H123" s="52">
        <v>1</v>
      </c>
      <c r="I123" s="52">
        <v>3</v>
      </c>
      <c r="J123" s="52">
        <v>3</v>
      </c>
      <c r="K123" s="52">
        <v>1</v>
      </c>
      <c r="L123" s="52">
        <v>1</v>
      </c>
      <c r="M123" s="52">
        <f t="shared" si="22"/>
        <v>8</v>
      </c>
      <c r="N123" s="25">
        <f t="shared" si="23"/>
        <v>61.111111111111114</v>
      </c>
      <c r="O123" s="26" t="str">
        <f t="shared" si="24"/>
        <v>alto</v>
      </c>
      <c r="P123" s="26" t="str">
        <f t="shared" si="25"/>
        <v>NO ACEPTABLE</v>
      </c>
      <c r="Q123" s="45"/>
      <c r="R123" s="46"/>
      <c r="S123" s="46"/>
      <c r="T123" s="47"/>
    </row>
    <row r="124" spans="1:20" ht="65.25" customHeight="1">
      <c r="A124" s="331"/>
      <c r="B124" s="306"/>
      <c r="C124" s="135" t="s">
        <v>83</v>
      </c>
      <c r="D124" s="129" t="s">
        <v>157</v>
      </c>
      <c r="E124" s="131" t="s">
        <v>271</v>
      </c>
      <c r="F124" s="126" t="s">
        <v>231</v>
      </c>
      <c r="G124" s="52">
        <v>2</v>
      </c>
      <c r="H124" s="52">
        <v>1</v>
      </c>
      <c r="I124" s="52">
        <v>2</v>
      </c>
      <c r="J124" s="52">
        <v>2</v>
      </c>
      <c r="K124" s="52">
        <v>1</v>
      </c>
      <c r="L124" s="52">
        <v>1</v>
      </c>
      <c r="M124" s="52">
        <f t="shared" ref="M124" si="32">SUM(I124:L124)</f>
        <v>6</v>
      </c>
      <c r="N124" s="25">
        <f t="shared" ref="N124" si="33">(G124*100)/18+(H124*100)/18+(I124*100)/18+(J124*100)/18+(K124*100)/18+(L124*100)/18</f>
        <v>50</v>
      </c>
      <c r="O124" s="26" t="str">
        <f t="shared" ref="O124" si="34">IF(N124&lt;=34,"moderado",IF(AND(N124&gt;34,N124&lt;66),"alto",IF(N124&gt;=66,"severo","")))</f>
        <v>alto</v>
      </c>
      <c r="P124" s="26" t="str">
        <f t="shared" ref="P124" si="35">IF(O124="MODERADO","ACEPTABLE",IF(O124="ALTO","NO ACEPTABLE",IF(O124="SEVERO","NO ACEPTABLE",0)))</f>
        <v>NO ACEPTABLE</v>
      </c>
      <c r="Q124" s="45"/>
      <c r="R124" s="46"/>
      <c r="S124" s="46"/>
      <c r="T124" s="47"/>
    </row>
    <row r="125" spans="1:20" ht="59.25" customHeight="1">
      <c r="A125" s="331"/>
      <c r="B125" s="302" t="s">
        <v>112</v>
      </c>
      <c r="C125" s="299" t="s">
        <v>81</v>
      </c>
      <c r="D125" s="126" t="s">
        <v>33</v>
      </c>
      <c r="E125" s="217" t="s">
        <v>272</v>
      </c>
      <c r="F125" s="126" t="s">
        <v>113</v>
      </c>
      <c r="G125" s="52">
        <v>1</v>
      </c>
      <c r="H125" s="52">
        <v>1</v>
      </c>
      <c r="I125" s="52">
        <v>1</v>
      </c>
      <c r="J125" s="52">
        <v>2</v>
      </c>
      <c r="K125" s="52">
        <v>1</v>
      </c>
      <c r="L125" s="52">
        <v>1</v>
      </c>
      <c r="M125" s="52">
        <f t="shared" ref="M125:M142" si="36">SUM(I125:L125)</f>
        <v>5</v>
      </c>
      <c r="N125" s="25">
        <f t="shared" ref="N125:N137" si="37">(G125*100)/18+(H125*100)/18+(I125*100)/18+(J125*100)/18+(K125*100)/18+(L125*100)/18</f>
        <v>38.888888888888886</v>
      </c>
      <c r="O125" s="26" t="str">
        <f t="shared" ref="O125:O137" si="38">IF(N125&lt;=34,"moderado",IF(AND(N125&gt;34,N125&lt;66),"alto",IF(N125&gt;=66,"severo","")))</f>
        <v>alto</v>
      </c>
      <c r="P125" s="26" t="str">
        <f t="shared" si="25"/>
        <v>NO ACEPTABLE</v>
      </c>
      <c r="Q125" s="45"/>
      <c r="R125" s="46"/>
      <c r="S125" s="46"/>
      <c r="T125" s="47"/>
    </row>
    <row r="126" spans="1:20" ht="24.75" customHeight="1">
      <c r="A126" s="331"/>
      <c r="B126" s="303"/>
      <c r="C126" s="300"/>
      <c r="D126" s="297" t="s">
        <v>28</v>
      </c>
      <c r="E126" s="126" t="s">
        <v>96</v>
      </c>
      <c r="F126" s="125" t="s">
        <v>95</v>
      </c>
      <c r="G126" s="52">
        <v>1</v>
      </c>
      <c r="H126" s="52">
        <v>1</v>
      </c>
      <c r="I126" s="52">
        <v>1</v>
      </c>
      <c r="J126" s="52">
        <v>1</v>
      </c>
      <c r="K126" s="52">
        <v>1</v>
      </c>
      <c r="L126" s="52">
        <v>1</v>
      </c>
      <c r="M126" s="52">
        <f t="shared" si="36"/>
        <v>4</v>
      </c>
      <c r="N126" s="25">
        <f t="shared" si="37"/>
        <v>33.333333333333336</v>
      </c>
      <c r="O126" s="26" t="str">
        <f t="shared" si="38"/>
        <v>moderado</v>
      </c>
      <c r="P126" s="26" t="str">
        <f t="shared" si="25"/>
        <v>ACEPTABLE</v>
      </c>
      <c r="Q126" s="45"/>
      <c r="R126" s="46"/>
      <c r="S126" s="46"/>
      <c r="T126" s="47"/>
    </row>
    <row r="127" spans="1:20" ht="27" customHeight="1">
      <c r="A127" s="331"/>
      <c r="B127" s="303"/>
      <c r="C127" s="300"/>
      <c r="D127" s="298"/>
      <c r="E127" s="126" t="s">
        <v>91</v>
      </c>
      <c r="F127" s="126" t="s">
        <v>132</v>
      </c>
      <c r="G127" s="52">
        <v>1</v>
      </c>
      <c r="H127" s="52">
        <v>1</v>
      </c>
      <c r="I127" s="52">
        <v>1</v>
      </c>
      <c r="J127" s="52">
        <v>1</v>
      </c>
      <c r="K127" s="52">
        <v>1</v>
      </c>
      <c r="L127" s="52">
        <v>1</v>
      </c>
      <c r="M127" s="52">
        <f t="shared" si="36"/>
        <v>4</v>
      </c>
      <c r="N127" s="25">
        <f t="shared" si="37"/>
        <v>33.333333333333336</v>
      </c>
      <c r="O127" s="26" t="str">
        <f t="shared" si="38"/>
        <v>moderado</v>
      </c>
      <c r="P127" s="26" t="str">
        <f t="shared" si="25"/>
        <v>ACEPTABLE</v>
      </c>
      <c r="Q127" s="45"/>
      <c r="R127" s="46"/>
      <c r="S127" s="46"/>
      <c r="T127" s="47"/>
    </row>
    <row r="128" spans="1:20" ht="47.25" customHeight="1">
      <c r="A128" s="331"/>
      <c r="B128" s="303"/>
      <c r="C128" s="300"/>
      <c r="D128" s="297" t="s">
        <v>209</v>
      </c>
      <c r="E128" s="131" t="s">
        <v>205</v>
      </c>
      <c r="F128" s="126" t="s">
        <v>25</v>
      </c>
      <c r="G128" s="52">
        <v>1</v>
      </c>
      <c r="H128" s="52">
        <v>1</v>
      </c>
      <c r="I128" s="52">
        <v>1</v>
      </c>
      <c r="J128" s="52">
        <v>1</v>
      </c>
      <c r="K128" s="52">
        <v>1</v>
      </c>
      <c r="L128" s="52">
        <v>1</v>
      </c>
      <c r="M128" s="52">
        <f t="shared" si="36"/>
        <v>4</v>
      </c>
      <c r="N128" s="25">
        <f t="shared" si="37"/>
        <v>33.333333333333336</v>
      </c>
      <c r="O128" s="26" t="str">
        <f t="shared" si="38"/>
        <v>moderado</v>
      </c>
      <c r="P128" s="26" t="str">
        <f t="shared" si="25"/>
        <v>ACEPTABLE</v>
      </c>
      <c r="Q128" s="45"/>
      <c r="R128" s="46"/>
      <c r="S128" s="46"/>
      <c r="T128" s="47"/>
    </row>
    <row r="129" spans="1:20" ht="42.75" customHeight="1">
      <c r="A129" s="331"/>
      <c r="B129" s="303"/>
      <c r="C129" s="300"/>
      <c r="D129" s="298"/>
      <c r="E129" s="123" t="s">
        <v>114</v>
      </c>
      <c r="F129" s="126" t="s">
        <v>131</v>
      </c>
      <c r="G129" s="52">
        <v>1</v>
      </c>
      <c r="H129" s="52">
        <v>1</v>
      </c>
      <c r="I129" s="52">
        <v>1</v>
      </c>
      <c r="J129" s="52">
        <v>3</v>
      </c>
      <c r="K129" s="52">
        <v>1</v>
      </c>
      <c r="L129" s="52">
        <v>1</v>
      </c>
      <c r="M129" s="52">
        <f t="shared" si="36"/>
        <v>6</v>
      </c>
      <c r="N129" s="25">
        <f t="shared" si="37"/>
        <v>44.444444444444443</v>
      </c>
      <c r="O129" s="26" t="str">
        <f t="shared" si="38"/>
        <v>alto</v>
      </c>
      <c r="P129" s="26" t="str">
        <f t="shared" si="25"/>
        <v>NO ACEPTABLE</v>
      </c>
      <c r="Q129" s="45"/>
      <c r="R129" s="46"/>
      <c r="S129" s="46"/>
      <c r="T129" s="47"/>
    </row>
    <row r="130" spans="1:20" ht="39" customHeight="1">
      <c r="A130" s="331"/>
      <c r="B130" s="303"/>
      <c r="C130" s="301"/>
      <c r="D130" s="126" t="s">
        <v>208</v>
      </c>
      <c r="E130" s="216" t="s">
        <v>218</v>
      </c>
      <c r="F130" s="126" t="s">
        <v>95</v>
      </c>
      <c r="G130" s="52">
        <v>2</v>
      </c>
      <c r="H130" s="52">
        <v>1</v>
      </c>
      <c r="I130" s="52">
        <v>3</v>
      </c>
      <c r="J130" s="52">
        <v>3</v>
      </c>
      <c r="K130" s="52">
        <v>1</v>
      </c>
      <c r="L130" s="52">
        <v>1</v>
      </c>
      <c r="M130" s="52">
        <f t="shared" si="36"/>
        <v>8</v>
      </c>
      <c r="N130" s="25">
        <f t="shared" si="37"/>
        <v>61.111111111111114</v>
      </c>
      <c r="O130" s="26" t="str">
        <f t="shared" si="38"/>
        <v>alto</v>
      </c>
      <c r="P130" s="26" t="str">
        <f t="shared" si="25"/>
        <v>NO ACEPTABLE</v>
      </c>
      <c r="Q130" s="45"/>
      <c r="R130" s="46"/>
      <c r="S130" s="46"/>
      <c r="T130" s="47"/>
    </row>
    <row r="131" spans="1:20" ht="47.25" customHeight="1">
      <c r="A131" s="331"/>
      <c r="B131" s="295"/>
      <c r="C131" s="299" t="s">
        <v>83</v>
      </c>
      <c r="D131" s="297" t="s">
        <v>84</v>
      </c>
      <c r="E131" s="126" t="s">
        <v>204</v>
      </c>
      <c r="F131" s="126" t="s">
        <v>134</v>
      </c>
      <c r="G131" s="52">
        <v>2</v>
      </c>
      <c r="H131" s="52">
        <v>1</v>
      </c>
      <c r="I131" s="52">
        <v>3</v>
      </c>
      <c r="J131" s="52">
        <v>2</v>
      </c>
      <c r="K131" s="52">
        <v>2</v>
      </c>
      <c r="L131" s="52">
        <v>1</v>
      </c>
      <c r="M131" s="52">
        <f t="shared" si="36"/>
        <v>8</v>
      </c>
      <c r="N131" s="25">
        <f t="shared" si="37"/>
        <v>61.111111111111114</v>
      </c>
      <c r="O131" s="26" t="str">
        <f t="shared" si="38"/>
        <v>alto</v>
      </c>
      <c r="P131" s="26" t="str">
        <f t="shared" si="25"/>
        <v>NO ACEPTABLE</v>
      </c>
      <c r="Q131" s="45"/>
      <c r="R131" s="46"/>
      <c r="S131" s="46"/>
      <c r="T131" s="47"/>
    </row>
    <row r="132" spans="1:20" ht="69" customHeight="1">
      <c r="A132" s="332"/>
      <c r="B132" s="301"/>
      <c r="C132" s="301"/>
      <c r="D132" s="298"/>
      <c r="E132" s="131" t="s">
        <v>271</v>
      </c>
      <c r="F132" s="126" t="s">
        <v>231</v>
      </c>
      <c r="G132" s="52">
        <v>2</v>
      </c>
      <c r="H132" s="52">
        <v>1</v>
      </c>
      <c r="I132" s="52">
        <v>2</v>
      </c>
      <c r="J132" s="52">
        <v>2</v>
      </c>
      <c r="K132" s="52">
        <v>1</v>
      </c>
      <c r="L132" s="52">
        <v>1</v>
      </c>
      <c r="M132" s="52">
        <f t="shared" si="36"/>
        <v>6</v>
      </c>
      <c r="N132" s="25">
        <f t="shared" si="37"/>
        <v>50</v>
      </c>
      <c r="O132" s="26" t="str">
        <f t="shared" si="38"/>
        <v>alto</v>
      </c>
      <c r="P132" s="26" t="str">
        <f t="shared" si="25"/>
        <v>NO ACEPTABLE</v>
      </c>
      <c r="Q132" s="45"/>
      <c r="R132" s="46"/>
      <c r="S132" s="46"/>
      <c r="T132" s="47"/>
    </row>
    <row r="133" spans="1:20" ht="27.75" customHeight="1">
      <c r="A133" s="333" t="s">
        <v>174</v>
      </c>
      <c r="B133" s="302" t="s">
        <v>174</v>
      </c>
      <c r="C133" s="299" t="s">
        <v>81</v>
      </c>
      <c r="D133" s="123" t="s">
        <v>33</v>
      </c>
      <c r="E133" s="126" t="s">
        <v>133</v>
      </c>
      <c r="F133" s="126" t="s">
        <v>113</v>
      </c>
      <c r="G133" s="52">
        <v>2</v>
      </c>
      <c r="H133" s="52">
        <v>1</v>
      </c>
      <c r="I133" s="52">
        <v>1</v>
      </c>
      <c r="J133" s="52">
        <v>3</v>
      </c>
      <c r="K133" s="52">
        <v>1</v>
      </c>
      <c r="L133" s="52">
        <v>1</v>
      </c>
      <c r="M133" s="52">
        <f t="shared" si="36"/>
        <v>6</v>
      </c>
      <c r="N133" s="25">
        <f t="shared" si="37"/>
        <v>50</v>
      </c>
      <c r="O133" s="26" t="str">
        <f t="shared" si="38"/>
        <v>alto</v>
      </c>
      <c r="P133" s="26" t="str">
        <f t="shared" si="25"/>
        <v>NO ACEPTABLE</v>
      </c>
      <c r="Q133" s="45"/>
      <c r="R133" s="46"/>
      <c r="S133" s="46"/>
      <c r="T133" s="47"/>
    </row>
    <row r="134" spans="1:20" ht="30.75" customHeight="1">
      <c r="A134" s="334"/>
      <c r="B134" s="303"/>
      <c r="C134" s="300"/>
      <c r="D134" s="304" t="s">
        <v>28</v>
      </c>
      <c r="E134" s="126" t="s">
        <v>96</v>
      </c>
      <c r="F134" s="125" t="s">
        <v>95</v>
      </c>
      <c r="G134" s="52">
        <v>1</v>
      </c>
      <c r="H134" s="52">
        <v>1</v>
      </c>
      <c r="I134" s="52">
        <v>1</v>
      </c>
      <c r="J134" s="52">
        <v>1</v>
      </c>
      <c r="K134" s="52">
        <v>1</v>
      </c>
      <c r="L134" s="52">
        <v>1</v>
      </c>
      <c r="M134" s="52">
        <f t="shared" si="36"/>
        <v>4</v>
      </c>
      <c r="N134" s="25">
        <f>(G134*100)/18+(H134*100)/18+(I134*100)/18+(J134*100)/18+(K134*100)/18+(L134*100)/18</f>
        <v>33.333333333333336</v>
      </c>
      <c r="O134" s="26" t="str">
        <f t="shared" si="38"/>
        <v>moderado</v>
      </c>
      <c r="P134" s="26" t="str">
        <f t="shared" si="25"/>
        <v>ACEPTABLE</v>
      </c>
      <c r="Q134" s="45"/>
      <c r="R134" s="46"/>
      <c r="S134" s="46"/>
      <c r="T134" s="47"/>
    </row>
    <row r="135" spans="1:20" ht="30.75" customHeight="1">
      <c r="A135" s="334"/>
      <c r="B135" s="303"/>
      <c r="C135" s="300"/>
      <c r="D135" s="305"/>
      <c r="E135" s="126" t="s">
        <v>91</v>
      </c>
      <c r="F135" s="126" t="s">
        <v>132</v>
      </c>
      <c r="G135" s="52">
        <v>1</v>
      </c>
      <c r="H135" s="52">
        <v>1</v>
      </c>
      <c r="I135" s="52">
        <v>1</v>
      </c>
      <c r="J135" s="52">
        <v>1</v>
      </c>
      <c r="K135" s="52">
        <v>1</v>
      </c>
      <c r="L135" s="52">
        <v>1</v>
      </c>
      <c r="M135" s="52">
        <f t="shared" si="36"/>
        <v>4</v>
      </c>
      <c r="N135" s="25">
        <f t="shared" si="37"/>
        <v>33.333333333333336</v>
      </c>
      <c r="O135" s="26" t="str">
        <f t="shared" si="38"/>
        <v>moderado</v>
      </c>
      <c r="P135" s="26" t="str">
        <f t="shared" si="25"/>
        <v>ACEPTABLE</v>
      </c>
      <c r="Q135" s="45"/>
      <c r="R135" s="46"/>
      <c r="S135" s="46"/>
      <c r="T135" s="47"/>
    </row>
    <row r="136" spans="1:20" ht="36" customHeight="1">
      <c r="A136" s="334"/>
      <c r="B136" s="303"/>
      <c r="C136" s="300"/>
      <c r="D136" s="123" t="s">
        <v>94</v>
      </c>
      <c r="E136" s="125" t="s">
        <v>145</v>
      </c>
      <c r="F136" s="126" t="s">
        <v>95</v>
      </c>
      <c r="G136" s="52">
        <v>2</v>
      </c>
      <c r="H136" s="52">
        <v>1</v>
      </c>
      <c r="I136" s="52">
        <v>3</v>
      </c>
      <c r="J136" s="52">
        <v>3</v>
      </c>
      <c r="K136" s="52">
        <v>1</v>
      </c>
      <c r="L136" s="52">
        <v>1</v>
      </c>
      <c r="M136" s="52">
        <f t="shared" si="36"/>
        <v>8</v>
      </c>
      <c r="N136" s="25">
        <f t="shared" si="37"/>
        <v>61.111111111111114</v>
      </c>
      <c r="O136" s="26" t="str">
        <f t="shared" si="38"/>
        <v>alto</v>
      </c>
      <c r="P136" s="26" t="str">
        <f t="shared" ref="P136:P142" si="39">IF(O136="MODERADO","ACEPTABLE",IF(O136="ALTO","NO ACEPTABLE",IF(O136="SEVERO","NO ACEPTABLE",0)))</f>
        <v>NO ACEPTABLE</v>
      </c>
      <c r="Q136" s="45"/>
      <c r="R136" s="46"/>
      <c r="S136" s="46"/>
      <c r="T136" s="47"/>
    </row>
    <row r="137" spans="1:20" ht="36" customHeight="1">
      <c r="A137" s="334"/>
      <c r="B137" s="303"/>
      <c r="C137" s="301"/>
      <c r="D137" s="123" t="s">
        <v>216</v>
      </c>
      <c r="E137" s="125" t="s">
        <v>215</v>
      </c>
      <c r="F137" s="126" t="s">
        <v>95</v>
      </c>
      <c r="G137" s="52">
        <v>2</v>
      </c>
      <c r="H137" s="52">
        <v>1</v>
      </c>
      <c r="I137" s="52">
        <v>2</v>
      </c>
      <c r="J137" s="52">
        <v>3</v>
      </c>
      <c r="K137" s="52">
        <v>1</v>
      </c>
      <c r="L137" s="52">
        <v>2</v>
      </c>
      <c r="M137" s="52">
        <f t="shared" si="36"/>
        <v>8</v>
      </c>
      <c r="N137" s="25">
        <f t="shared" si="37"/>
        <v>61.111111111111114</v>
      </c>
      <c r="O137" s="26" t="str">
        <f t="shared" si="38"/>
        <v>alto</v>
      </c>
      <c r="P137" s="26" t="str">
        <f t="shared" si="39"/>
        <v>NO ACEPTABLE</v>
      </c>
      <c r="Q137" s="45"/>
      <c r="R137" s="46"/>
      <c r="S137" s="46"/>
      <c r="T137" s="47"/>
    </row>
    <row r="138" spans="1:20" ht="69.75" customHeight="1">
      <c r="A138" s="335"/>
      <c r="B138" s="301"/>
      <c r="C138" s="125" t="s">
        <v>83</v>
      </c>
      <c r="D138" s="126" t="s">
        <v>157</v>
      </c>
      <c r="E138" s="131" t="s">
        <v>271</v>
      </c>
      <c r="F138" s="126" t="s">
        <v>232</v>
      </c>
      <c r="G138" s="52">
        <v>1</v>
      </c>
      <c r="H138" s="52">
        <v>1</v>
      </c>
      <c r="I138" s="52">
        <v>1</v>
      </c>
      <c r="J138" s="52">
        <v>1</v>
      </c>
      <c r="K138" s="52">
        <v>1</v>
      </c>
      <c r="L138" s="52">
        <v>1</v>
      </c>
      <c r="M138" s="52">
        <f t="shared" si="36"/>
        <v>4</v>
      </c>
      <c r="N138" s="25">
        <f>(G138*100)/18+(H138*100)/18+(I138*100)/18+(J138*100)/18+(K138*100)/18+(L138*100)/18</f>
        <v>33.333333333333336</v>
      </c>
      <c r="O138" s="26" t="str">
        <f>IF(N138&lt;=34,"moderado",IF(AND(N138&gt;34,N138&lt;66),"alto",IF(N138&gt;=66,"severo","")))</f>
        <v>moderado</v>
      </c>
      <c r="P138" s="26" t="str">
        <f t="shared" si="39"/>
        <v>ACEPTABLE</v>
      </c>
      <c r="Q138" s="45"/>
      <c r="R138" s="46"/>
      <c r="S138" s="46"/>
      <c r="T138" s="47"/>
    </row>
    <row r="139" spans="1:20" ht="36" customHeight="1">
      <c r="A139" s="296" t="s">
        <v>219</v>
      </c>
      <c r="B139" s="295" t="s">
        <v>220</v>
      </c>
      <c r="C139" s="294" t="s">
        <v>81</v>
      </c>
      <c r="D139" s="126" t="s">
        <v>33</v>
      </c>
      <c r="E139" s="129" t="s">
        <v>217</v>
      </c>
      <c r="F139" s="126" t="s">
        <v>221</v>
      </c>
      <c r="G139" s="52">
        <v>2</v>
      </c>
      <c r="H139" s="52">
        <v>1</v>
      </c>
      <c r="I139" s="52">
        <v>2</v>
      </c>
      <c r="J139" s="52">
        <v>3</v>
      </c>
      <c r="K139" s="52">
        <v>1</v>
      </c>
      <c r="L139" s="52">
        <v>1</v>
      </c>
      <c r="M139" s="52">
        <f t="shared" si="36"/>
        <v>7</v>
      </c>
      <c r="N139" s="25">
        <f>(G139*100)/18+(H139*100)/18+(I139*100)/18+(J139*100)/18+(K139*100)/18+(L139*100)/18</f>
        <v>55.555555555555557</v>
      </c>
      <c r="O139" s="26" t="str">
        <f>IF(N139&lt;=34,"moderado",IF(AND(N139&gt;34,N139&lt;66),"alto",IF(N139&gt;=66,"severo","")))</f>
        <v>alto</v>
      </c>
      <c r="P139" s="26" t="str">
        <f t="shared" si="39"/>
        <v>NO ACEPTABLE</v>
      </c>
      <c r="Q139" s="46"/>
      <c r="R139" s="46"/>
      <c r="S139" s="46"/>
      <c r="T139" s="47"/>
    </row>
    <row r="140" spans="1:20" ht="36" customHeight="1">
      <c r="A140" s="296"/>
      <c r="B140" s="295"/>
      <c r="C140" s="294"/>
      <c r="D140" s="297" t="s">
        <v>28</v>
      </c>
      <c r="E140" s="129" t="s">
        <v>96</v>
      </c>
      <c r="F140" s="126" t="s">
        <v>95</v>
      </c>
      <c r="G140" s="52">
        <v>2</v>
      </c>
      <c r="H140" s="52">
        <v>1</v>
      </c>
      <c r="I140" s="52">
        <v>2</v>
      </c>
      <c r="J140" s="52">
        <v>3</v>
      </c>
      <c r="K140" s="52">
        <v>1</v>
      </c>
      <c r="L140" s="52">
        <v>1</v>
      </c>
      <c r="M140" s="52">
        <f t="shared" si="36"/>
        <v>7</v>
      </c>
      <c r="N140" s="25">
        <f>(G140*100)/18+(H140*100)/18+(I140*100)/18+(J140*100)/18+(K140*100)/18+(L140*100)/18</f>
        <v>55.555555555555557</v>
      </c>
      <c r="O140" s="26" t="str">
        <f>IF(N140&lt;=34,"moderado",IF(AND(N140&gt;34,N140&lt;66),"alto",IF(N140&gt;=66,"severo","")))</f>
        <v>alto</v>
      </c>
      <c r="P140" s="26" t="str">
        <f t="shared" si="39"/>
        <v>NO ACEPTABLE</v>
      </c>
      <c r="Q140" s="46"/>
      <c r="R140" s="46"/>
      <c r="S140" s="46"/>
      <c r="T140" s="47"/>
    </row>
    <row r="141" spans="1:20" ht="36" customHeight="1">
      <c r="A141" s="296"/>
      <c r="B141" s="295"/>
      <c r="C141" s="294"/>
      <c r="D141" s="298"/>
      <c r="E141" s="125" t="s">
        <v>91</v>
      </c>
      <c r="F141" s="126" t="s">
        <v>222</v>
      </c>
      <c r="G141" s="52">
        <v>1</v>
      </c>
      <c r="H141" s="52">
        <v>2</v>
      </c>
      <c r="I141" s="52">
        <v>2</v>
      </c>
      <c r="J141" s="52">
        <v>3</v>
      </c>
      <c r="K141" s="52">
        <v>1</v>
      </c>
      <c r="L141" s="52">
        <v>2</v>
      </c>
      <c r="M141" s="52">
        <f t="shared" si="36"/>
        <v>8</v>
      </c>
      <c r="N141" s="25">
        <f>(G141*100)/18+(H141*100)/18+(I141*100)/18+(J141*100)/18+(K141*100)/18+(L141*100)/18</f>
        <v>61.111111111111114</v>
      </c>
      <c r="O141" s="26" t="str">
        <f>IF(N141&lt;=34,"moderado",IF(AND(N141&gt;34,N141&lt;66),"alto",IF(N141&gt;=66,"severo","")))</f>
        <v>alto</v>
      </c>
      <c r="P141" s="26" t="str">
        <f t="shared" si="39"/>
        <v>NO ACEPTABLE</v>
      </c>
      <c r="Q141" s="46"/>
      <c r="R141" s="46"/>
      <c r="S141" s="46"/>
      <c r="T141" s="47"/>
    </row>
    <row r="142" spans="1:20" ht="51" customHeight="1">
      <c r="A142" s="296"/>
      <c r="B142" s="295"/>
      <c r="C142" s="294"/>
      <c r="D142" s="126" t="s">
        <v>208</v>
      </c>
      <c r="E142" s="125" t="s">
        <v>218</v>
      </c>
      <c r="F142" s="126" t="s">
        <v>95</v>
      </c>
      <c r="G142" s="52">
        <v>1</v>
      </c>
      <c r="H142" s="52">
        <v>1</v>
      </c>
      <c r="I142" s="52">
        <v>1</v>
      </c>
      <c r="J142" s="52">
        <v>1</v>
      </c>
      <c r="K142" s="52">
        <v>1</v>
      </c>
      <c r="L142" s="52">
        <v>1</v>
      </c>
      <c r="M142" s="52">
        <f t="shared" si="36"/>
        <v>4</v>
      </c>
      <c r="N142" s="25">
        <f>(G142*100)/18+(H142*100)/18+(I142*100)/18+(J142*100)/18+(K142*100)/18+(L142*100)/18</f>
        <v>33.333333333333336</v>
      </c>
      <c r="O142" s="26" t="str">
        <f>IF(N142&lt;=34,"moderado",IF(AND(N142&gt;34,N142&lt;66),"alto",IF(N142&gt;=66,"severo","")))</f>
        <v>moderado</v>
      </c>
      <c r="P142" s="26" t="str">
        <f t="shared" si="39"/>
        <v>ACEPTABLE</v>
      </c>
      <c r="Q142" s="46"/>
      <c r="R142" s="46"/>
      <c r="S142" s="46"/>
      <c r="T142" s="47"/>
    </row>
    <row r="143" spans="1:20" ht="36" customHeight="1" thickBot="1">
      <c r="A143" s="94"/>
      <c r="B143" s="95"/>
      <c r="C143" s="116"/>
      <c r="D143" s="113"/>
      <c r="E143" s="96"/>
      <c r="F143" s="97"/>
      <c r="G143" s="50"/>
      <c r="H143" s="50"/>
      <c r="I143" s="50"/>
      <c r="J143" s="50"/>
      <c r="K143" s="50"/>
      <c r="L143" s="50"/>
      <c r="M143" s="50"/>
      <c r="N143" s="98"/>
      <c r="O143" s="99"/>
      <c r="P143" s="99"/>
      <c r="Q143" s="46"/>
      <c r="R143" s="46"/>
      <c r="S143" s="46"/>
      <c r="T143" s="47"/>
    </row>
    <row r="144" spans="1:20" ht="34.5" customHeight="1" thickBot="1">
      <c r="A144" s="29"/>
      <c r="B144" s="28"/>
      <c r="C144" s="117"/>
      <c r="D144" s="114"/>
      <c r="E144" s="28"/>
      <c r="F144" s="155" t="s">
        <v>203</v>
      </c>
      <c r="G144" s="156" t="s">
        <v>75</v>
      </c>
      <c r="H144" s="50"/>
      <c r="I144" s="50"/>
      <c r="J144" s="50"/>
      <c r="K144" s="50"/>
      <c r="L144" s="50"/>
      <c r="M144" s="50"/>
      <c r="N144" s="98"/>
      <c r="O144" s="99"/>
      <c r="P144" s="99"/>
      <c r="Q144" s="48"/>
      <c r="R144" s="48"/>
      <c r="S144" s="48"/>
      <c r="T144" s="49"/>
    </row>
    <row r="145" spans="1:21" ht="32.25" customHeight="1">
      <c r="A145" s="29"/>
      <c r="B145" s="28"/>
      <c r="C145" s="117"/>
      <c r="D145" s="113"/>
      <c r="E145" s="50"/>
      <c r="F145" s="101" t="s">
        <v>200</v>
      </c>
      <c r="G145" s="102">
        <f>COUNTIF(O5:O142,"MODERADO")</f>
        <v>27</v>
      </c>
      <c r="H145" s="50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1"/>
    </row>
    <row r="146" spans="1:21" ht="30" customHeight="1">
      <c r="A146" s="29"/>
      <c r="B146" s="28"/>
      <c r="C146" s="117"/>
      <c r="D146" s="113"/>
      <c r="E146" s="50"/>
      <c r="F146" s="103" t="s">
        <v>201</v>
      </c>
      <c r="G146" s="104">
        <f>COUNTIF(O5:O142,"ALTO")</f>
        <v>74</v>
      </c>
      <c r="H146" s="50"/>
      <c r="I146" s="50"/>
      <c r="J146" s="50"/>
      <c r="K146" s="50"/>
      <c r="L146" s="50"/>
      <c r="M146" s="50"/>
      <c r="N146" s="28"/>
      <c r="O146" s="100"/>
      <c r="P146" s="50"/>
      <c r="Q146" s="50"/>
      <c r="R146" s="50"/>
      <c r="S146" s="50"/>
      <c r="T146" s="51"/>
    </row>
    <row r="147" spans="1:21" ht="36.75" customHeight="1" thickBot="1">
      <c r="A147" s="29"/>
      <c r="B147" s="28"/>
      <c r="C147" s="117"/>
      <c r="D147" s="113"/>
      <c r="E147" s="50"/>
      <c r="F147" s="105" t="s">
        <v>202</v>
      </c>
      <c r="G147" s="106">
        <f>COUNTIF(O5:O142,"SEVERO")</f>
        <v>36</v>
      </c>
      <c r="H147" s="50"/>
      <c r="I147" s="50"/>
      <c r="J147" s="50"/>
      <c r="K147" s="50"/>
      <c r="L147" s="50"/>
      <c r="M147" s="50"/>
      <c r="N147" s="28"/>
      <c r="O147" s="100"/>
      <c r="P147" s="50"/>
      <c r="Q147" s="50"/>
      <c r="R147" s="50"/>
      <c r="S147" s="50"/>
      <c r="T147" s="51"/>
    </row>
    <row r="148" spans="1:21" ht="33" customHeight="1" thickBot="1">
      <c r="A148" s="29"/>
      <c r="B148" s="50"/>
      <c r="C148" s="118"/>
      <c r="D148" s="113"/>
      <c r="E148" s="50"/>
      <c r="F148" s="153" t="s">
        <v>75</v>
      </c>
      <c r="G148" s="154">
        <f>SUM(G145:G147)</f>
        <v>137</v>
      </c>
      <c r="H148" s="50"/>
      <c r="I148" s="50"/>
      <c r="J148" s="50"/>
      <c r="K148" s="50"/>
      <c r="L148" s="50"/>
      <c r="M148" s="50"/>
      <c r="N148" s="28"/>
      <c r="O148" s="100"/>
      <c r="P148" s="50"/>
      <c r="Q148" s="50"/>
      <c r="R148" s="50"/>
      <c r="S148" s="50"/>
      <c r="T148" s="51"/>
    </row>
    <row r="149" spans="1:21" ht="15" customHeight="1">
      <c r="A149" s="29"/>
      <c r="B149" s="50"/>
      <c r="C149" s="118"/>
      <c r="D149" s="113"/>
      <c r="E149" s="50"/>
      <c r="F149" s="50"/>
      <c r="G149" s="50"/>
      <c r="H149" s="50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1"/>
    </row>
    <row r="150" spans="1:21" ht="36" customHeight="1">
      <c r="A150" s="29"/>
      <c r="B150" s="50"/>
      <c r="C150" s="118"/>
      <c r="D150" s="113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1"/>
    </row>
    <row r="151" spans="1:21" ht="24" customHeight="1">
      <c r="A151" s="29"/>
      <c r="B151" s="50"/>
      <c r="C151" s="118"/>
      <c r="D151" s="113"/>
      <c r="E151" s="50"/>
      <c r="F151" s="50"/>
      <c r="G151" s="50"/>
      <c r="H151" s="50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1"/>
    </row>
    <row r="152" spans="1:21" ht="33" customHeight="1">
      <c r="A152" s="29"/>
      <c r="B152" s="50"/>
      <c r="C152" s="118"/>
      <c r="D152" s="113"/>
      <c r="E152" s="50"/>
      <c r="F152" s="50"/>
      <c r="G152" s="50"/>
      <c r="H152" s="50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1"/>
    </row>
    <row r="153" spans="1:21" ht="34.5" customHeight="1">
      <c r="A153" s="29"/>
      <c r="B153" s="50"/>
      <c r="C153" s="118"/>
      <c r="D153" s="113"/>
      <c r="E153" s="50"/>
      <c r="F153" s="50"/>
      <c r="G153" s="50"/>
      <c r="H153" s="50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1"/>
    </row>
    <row r="154" spans="1:21" ht="34.5" customHeight="1">
      <c r="A154" s="145"/>
      <c r="B154" s="142"/>
      <c r="C154" s="143"/>
      <c r="D154" s="144"/>
      <c r="E154" s="142"/>
      <c r="F154" s="142"/>
      <c r="G154" s="142"/>
      <c r="H154" s="142"/>
      <c r="I154" s="142"/>
      <c r="J154" s="142"/>
      <c r="K154" s="142"/>
      <c r="L154" s="142"/>
      <c r="M154" s="142"/>
      <c r="N154" s="142"/>
      <c r="O154" s="142"/>
      <c r="P154" s="142"/>
      <c r="Q154" s="142"/>
      <c r="R154" s="142"/>
      <c r="S154" s="142"/>
      <c r="T154" s="142"/>
      <c r="U154" s="34"/>
    </row>
    <row r="155" spans="1:21" ht="33.75" customHeight="1">
      <c r="A155" s="145"/>
      <c r="B155" s="142"/>
      <c r="C155" s="143"/>
      <c r="D155" s="144"/>
      <c r="E155" s="142"/>
      <c r="F155" s="142"/>
      <c r="G155" s="142"/>
      <c r="H155" s="142"/>
      <c r="I155" s="142"/>
      <c r="J155" s="142"/>
      <c r="K155" s="142"/>
      <c r="L155" s="142"/>
      <c r="M155" s="142"/>
      <c r="N155" s="142"/>
      <c r="O155" s="142"/>
      <c r="P155" s="142"/>
      <c r="Q155" s="142"/>
      <c r="R155" s="142"/>
      <c r="S155" s="142"/>
      <c r="T155" s="142"/>
      <c r="U155" s="34"/>
    </row>
    <row r="156" spans="1:21" ht="36" customHeight="1">
      <c r="A156" s="145"/>
      <c r="B156" s="142"/>
      <c r="C156" s="143"/>
      <c r="D156" s="144"/>
      <c r="E156" s="142"/>
      <c r="F156" s="142"/>
      <c r="G156" s="142"/>
      <c r="H156" s="142"/>
      <c r="I156" s="142"/>
      <c r="J156" s="142"/>
      <c r="K156" s="142"/>
      <c r="L156" s="142"/>
      <c r="M156" s="142"/>
      <c r="N156" s="142"/>
      <c r="O156" s="142"/>
      <c r="P156" s="142"/>
      <c r="Q156" s="142"/>
      <c r="R156" s="142"/>
      <c r="S156" s="142"/>
      <c r="T156" s="142"/>
      <c r="U156" s="34"/>
    </row>
    <row r="157" spans="1:21" ht="41.25" customHeight="1">
      <c r="A157" s="145"/>
      <c r="B157" s="142"/>
      <c r="C157" s="143"/>
      <c r="D157" s="144"/>
      <c r="E157" s="142"/>
      <c r="F157" s="142"/>
      <c r="G157" s="142"/>
      <c r="H157" s="142"/>
      <c r="I157" s="142"/>
      <c r="J157" s="142"/>
      <c r="K157" s="142"/>
      <c r="L157" s="142"/>
      <c r="M157" s="142"/>
      <c r="N157" s="142"/>
      <c r="O157" s="142"/>
      <c r="P157" s="142"/>
      <c r="Q157" s="142"/>
      <c r="R157" s="142"/>
      <c r="S157" s="142"/>
      <c r="T157" s="142"/>
      <c r="U157" s="34"/>
    </row>
    <row r="158" spans="1:21" ht="15" customHeight="1">
      <c r="A158" s="145"/>
      <c r="B158" s="142"/>
      <c r="C158" s="143"/>
      <c r="D158" s="144"/>
      <c r="E158" s="142"/>
      <c r="F158" s="142"/>
      <c r="G158" s="142"/>
      <c r="H158" s="142"/>
      <c r="I158" s="142"/>
      <c r="J158" s="142"/>
      <c r="K158" s="142"/>
      <c r="L158" s="142"/>
      <c r="M158" s="142"/>
      <c r="N158" s="142"/>
      <c r="O158" s="142"/>
      <c r="P158" s="142"/>
      <c r="Q158" s="142"/>
      <c r="R158" s="142"/>
      <c r="S158" s="142"/>
      <c r="T158" s="142"/>
      <c r="U158" s="34"/>
    </row>
    <row r="159" spans="1:21" ht="36.75" customHeight="1">
      <c r="A159" s="145"/>
      <c r="B159" s="146"/>
      <c r="C159" s="146"/>
      <c r="D159" s="147"/>
      <c r="E159" s="146"/>
      <c r="F159" s="146"/>
      <c r="G159" s="61"/>
      <c r="H159" s="61"/>
      <c r="I159" s="61"/>
      <c r="J159" s="61"/>
      <c r="K159" s="61"/>
      <c r="L159" s="61"/>
      <c r="M159" s="142"/>
      <c r="N159" s="148"/>
      <c r="O159" s="149"/>
      <c r="P159" s="149"/>
      <c r="Q159" s="61"/>
      <c r="R159" s="61"/>
      <c r="S159" s="61"/>
      <c r="T159" s="61"/>
      <c r="U159" s="34"/>
    </row>
    <row r="160" spans="1:21" ht="15" customHeight="1">
      <c r="A160" s="145"/>
      <c r="B160" s="146"/>
      <c r="C160" s="146"/>
      <c r="D160" s="147"/>
      <c r="E160" s="146"/>
      <c r="F160" s="146"/>
      <c r="G160" s="61"/>
      <c r="H160" s="61"/>
      <c r="I160" s="61"/>
      <c r="J160" s="61"/>
      <c r="K160" s="61"/>
      <c r="L160" s="61"/>
      <c r="M160" s="142"/>
      <c r="N160" s="148"/>
      <c r="O160" s="149"/>
      <c r="P160" s="149"/>
      <c r="Q160" s="61"/>
      <c r="R160" s="61"/>
      <c r="S160" s="61"/>
      <c r="T160" s="61"/>
      <c r="U160" s="34"/>
    </row>
    <row r="161" spans="1:103" ht="52.5" customHeight="1">
      <c r="A161" s="145"/>
      <c r="B161" s="146"/>
      <c r="C161" s="146"/>
      <c r="D161" s="147"/>
      <c r="E161" s="146"/>
      <c r="F161" s="146"/>
      <c r="G161" s="61"/>
      <c r="H161" s="61"/>
      <c r="I161" s="61"/>
      <c r="J161" s="61"/>
      <c r="K161" s="61"/>
      <c r="L161" s="61"/>
      <c r="M161" s="142"/>
      <c r="N161" s="148"/>
      <c r="O161" s="149"/>
      <c r="P161" s="149"/>
      <c r="Q161" s="61"/>
      <c r="R161" s="61"/>
      <c r="S161" s="61"/>
      <c r="T161" s="61"/>
      <c r="U161" s="34"/>
    </row>
    <row r="162" spans="1:103" ht="33" customHeight="1">
      <c r="A162" s="145"/>
      <c r="B162" s="146"/>
      <c r="C162" s="146"/>
      <c r="D162" s="147"/>
      <c r="E162" s="146"/>
      <c r="F162" s="146"/>
      <c r="G162" s="61"/>
      <c r="H162" s="61"/>
      <c r="I162" s="61"/>
      <c r="J162" s="61"/>
      <c r="K162" s="61"/>
      <c r="L162" s="61"/>
      <c r="M162" s="142"/>
      <c r="N162" s="148"/>
      <c r="O162" s="149"/>
      <c r="P162" s="149"/>
      <c r="Q162" s="61"/>
      <c r="R162" s="61"/>
      <c r="S162" s="61"/>
      <c r="T162" s="61"/>
      <c r="U162" s="34"/>
    </row>
    <row r="163" spans="1:103" ht="36" customHeight="1">
      <c r="A163" s="145"/>
      <c r="B163" s="146"/>
      <c r="C163" s="146"/>
      <c r="D163" s="147"/>
      <c r="E163" s="146"/>
      <c r="F163" s="146"/>
      <c r="G163" s="61"/>
      <c r="H163" s="61"/>
      <c r="I163" s="61"/>
      <c r="J163" s="61"/>
      <c r="K163" s="61"/>
      <c r="L163" s="61"/>
      <c r="M163" s="142"/>
      <c r="N163" s="148"/>
      <c r="O163" s="149"/>
      <c r="P163" s="149"/>
      <c r="Q163" s="61"/>
      <c r="R163" s="61"/>
      <c r="S163" s="61"/>
      <c r="T163" s="61"/>
      <c r="U163" s="34"/>
    </row>
    <row r="164" spans="1:103" ht="15" customHeight="1">
      <c r="A164" s="145"/>
      <c r="B164" s="146"/>
      <c r="C164" s="146"/>
      <c r="D164" s="147"/>
      <c r="E164" s="146"/>
      <c r="F164" s="146"/>
      <c r="G164" s="61"/>
      <c r="H164" s="61"/>
      <c r="I164" s="61"/>
      <c r="J164" s="61"/>
      <c r="K164" s="61"/>
      <c r="L164" s="61"/>
      <c r="M164" s="142"/>
      <c r="N164" s="148"/>
      <c r="O164" s="149"/>
      <c r="P164" s="149"/>
      <c r="Q164" s="61"/>
      <c r="R164" s="61"/>
      <c r="S164" s="61"/>
      <c r="T164" s="61"/>
      <c r="U164" s="34"/>
    </row>
    <row r="165" spans="1:103" ht="15" customHeight="1">
      <c r="A165" s="145"/>
      <c r="B165" s="146"/>
      <c r="C165" s="146"/>
      <c r="D165" s="147"/>
      <c r="E165" s="146"/>
      <c r="F165" s="146"/>
      <c r="G165" s="61"/>
      <c r="H165" s="61"/>
      <c r="I165" s="61"/>
      <c r="J165" s="61"/>
      <c r="K165" s="61"/>
      <c r="L165" s="61"/>
      <c r="M165" s="142"/>
      <c r="N165" s="148"/>
      <c r="O165" s="149"/>
      <c r="P165" s="149"/>
      <c r="Q165" s="61"/>
      <c r="R165" s="61"/>
      <c r="S165" s="61"/>
      <c r="T165" s="61"/>
      <c r="U165" s="34"/>
    </row>
    <row r="166" spans="1:103" ht="23.25" customHeight="1">
      <c r="A166" s="145"/>
      <c r="B166" s="146"/>
      <c r="C166" s="146"/>
      <c r="D166" s="147"/>
      <c r="E166" s="146"/>
      <c r="F166" s="146"/>
      <c r="G166" s="61"/>
      <c r="H166" s="61"/>
      <c r="I166" s="61"/>
      <c r="J166" s="61"/>
      <c r="K166" s="61"/>
      <c r="L166" s="61"/>
      <c r="M166" s="142"/>
      <c r="N166" s="148"/>
      <c r="O166" s="149"/>
      <c r="P166" s="149"/>
      <c r="Q166" s="61"/>
      <c r="R166" s="61"/>
      <c r="S166" s="61"/>
      <c r="T166" s="61"/>
      <c r="U166" s="34"/>
    </row>
    <row r="167" spans="1:103" ht="34.5" customHeight="1">
      <c r="A167" s="145"/>
      <c r="B167" s="146"/>
      <c r="C167" s="146"/>
      <c r="D167" s="147"/>
      <c r="E167" s="146"/>
      <c r="F167" s="146"/>
      <c r="G167" s="61"/>
      <c r="H167" s="61"/>
      <c r="I167" s="61"/>
      <c r="J167" s="61"/>
      <c r="K167" s="61"/>
      <c r="L167" s="61"/>
      <c r="M167" s="142"/>
      <c r="N167" s="148"/>
      <c r="O167" s="149"/>
      <c r="P167" s="149"/>
      <c r="Q167" s="61"/>
      <c r="R167" s="61"/>
      <c r="S167" s="61"/>
      <c r="T167" s="61"/>
      <c r="U167" s="34"/>
    </row>
    <row r="168" spans="1:103" ht="15" customHeight="1">
      <c r="A168" s="145"/>
      <c r="B168" s="146"/>
      <c r="C168" s="146"/>
      <c r="D168" s="147"/>
      <c r="E168" s="146"/>
      <c r="F168" s="146"/>
      <c r="G168" s="61"/>
      <c r="H168" s="61"/>
      <c r="I168" s="61"/>
      <c r="J168" s="61"/>
      <c r="K168" s="61"/>
      <c r="L168" s="61"/>
      <c r="M168" s="142"/>
      <c r="N168" s="148"/>
      <c r="O168" s="149"/>
      <c r="P168" s="149"/>
      <c r="Q168" s="61"/>
      <c r="R168" s="61"/>
      <c r="S168" s="61"/>
      <c r="T168" s="61"/>
      <c r="U168" s="34"/>
    </row>
    <row r="169" spans="1:103" ht="15" customHeight="1">
      <c r="A169" s="145"/>
      <c r="B169" s="146"/>
      <c r="C169" s="146"/>
      <c r="D169" s="147"/>
      <c r="E169" s="146"/>
      <c r="F169" s="146"/>
      <c r="G169" s="61"/>
      <c r="H169" s="61"/>
      <c r="I169" s="61"/>
      <c r="J169" s="61"/>
      <c r="K169" s="61"/>
      <c r="L169" s="61"/>
      <c r="M169" s="142"/>
      <c r="N169" s="148"/>
      <c r="O169" s="149"/>
      <c r="P169" s="149"/>
      <c r="Q169" s="61"/>
      <c r="R169" s="61"/>
      <c r="S169" s="61"/>
      <c r="T169" s="61"/>
      <c r="U169" s="34"/>
    </row>
    <row r="170" spans="1:103" ht="15" customHeight="1">
      <c r="A170" s="145"/>
      <c r="B170" s="146"/>
      <c r="C170" s="146"/>
      <c r="D170" s="147"/>
      <c r="E170" s="146"/>
      <c r="F170" s="146"/>
      <c r="G170" s="61"/>
      <c r="H170" s="61"/>
      <c r="I170" s="61"/>
      <c r="J170" s="61"/>
      <c r="K170" s="61"/>
      <c r="L170" s="61"/>
      <c r="M170" s="142"/>
      <c r="N170" s="148"/>
      <c r="O170" s="149"/>
      <c r="P170" s="149"/>
      <c r="Q170" s="61"/>
      <c r="R170" s="61"/>
      <c r="S170" s="61"/>
      <c r="T170" s="61"/>
      <c r="U170" s="34"/>
    </row>
    <row r="171" spans="1:103" ht="15" customHeight="1">
      <c r="A171" s="145"/>
      <c r="B171" s="146"/>
      <c r="C171" s="146"/>
      <c r="D171" s="147"/>
      <c r="E171" s="146"/>
      <c r="F171" s="146"/>
      <c r="G171" s="61"/>
      <c r="H171" s="61"/>
      <c r="I171" s="61"/>
      <c r="J171" s="61"/>
      <c r="K171" s="61"/>
      <c r="L171" s="61"/>
      <c r="M171" s="142"/>
      <c r="N171" s="148"/>
      <c r="O171" s="149"/>
      <c r="P171" s="149"/>
      <c r="Q171" s="61"/>
      <c r="R171" s="61"/>
      <c r="S171" s="61"/>
      <c r="T171" s="61"/>
      <c r="U171" s="34"/>
    </row>
    <row r="172" spans="1:103" ht="15" customHeight="1">
      <c r="A172" s="145"/>
      <c r="B172" s="146"/>
      <c r="C172" s="146"/>
      <c r="D172" s="147"/>
      <c r="E172" s="146"/>
      <c r="F172" s="146"/>
      <c r="G172" s="61"/>
      <c r="H172" s="61"/>
      <c r="I172" s="61"/>
      <c r="J172" s="61"/>
      <c r="K172" s="61"/>
      <c r="L172" s="61"/>
      <c r="M172" s="142"/>
      <c r="N172" s="148"/>
      <c r="O172" s="149"/>
      <c r="P172" s="149"/>
      <c r="Q172" s="61"/>
      <c r="R172" s="61"/>
      <c r="S172" s="61"/>
      <c r="T172" s="61"/>
      <c r="U172" s="34"/>
    </row>
    <row r="173" spans="1:103" ht="15" customHeight="1">
      <c r="A173" s="145"/>
      <c r="B173" s="146"/>
      <c r="C173" s="146"/>
      <c r="D173" s="147"/>
      <c r="E173" s="146"/>
      <c r="F173" s="146"/>
      <c r="G173" s="61"/>
      <c r="H173" s="61"/>
      <c r="I173" s="61"/>
      <c r="J173" s="61"/>
      <c r="K173" s="61"/>
      <c r="L173" s="61"/>
      <c r="M173" s="142"/>
      <c r="N173" s="148"/>
      <c r="O173" s="149"/>
      <c r="P173" s="149"/>
      <c r="Q173" s="61"/>
      <c r="R173" s="61"/>
      <c r="S173" s="61"/>
      <c r="T173" s="61"/>
      <c r="U173" s="34"/>
    </row>
    <row r="174" spans="1:103" ht="22.5" customHeight="1">
      <c r="A174" s="145"/>
      <c r="B174" s="146"/>
      <c r="C174" s="146"/>
      <c r="D174" s="147"/>
      <c r="E174" s="146"/>
      <c r="F174" s="146"/>
      <c r="G174" s="61"/>
      <c r="H174" s="61"/>
      <c r="I174" s="61"/>
      <c r="J174" s="61"/>
      <c r="K174" s="61"/>
      <c r="L174" s="61"/>
      <c r="M174" s="142"/>
      <c r="N174" s="148"/>
      <c r="O174" s="149"/>
      <c r="P174" s="149"/>
      <c r="Q174" s="61"/>
      <c r="R174" s="61"/>
      <c r="S174" s="61"/>
      <c r="T174" s="61"/>
      <c r="U174" s="34"/>
    </row>
    <row r="175" spans="1:103" s="234" customFormat="1" ht="15" customHeight="1">
      <c r="A175" s="145"/>
      <c r="B175" s="146"/>
      <c r="C175" s="146"/>
      <c r="D175" s="147"/>
      <c r="E175" s="146"/>
      <c r="F175" s="146"/>
      <c r="G175" s="61"/>
      <c r="H175" s="61"/>
      <c r="I175" s="61"/>
      <c r="J175" s="61"/>
      <c r="K175" s="61"/>
      <c r="L175" s="61"/>
      <c r="M175" s="142"/>
      <c r="N175" s="148"/>
      <c r="O175" s="149"/>
      <c r="P175" s="149"/>
      <c r="Q175" s="61"/>
      <c r="R175" s="61"/>
      <c r="S175" s="61"/>
      <c r="T175" s="61"/>
      <c r="U175" s="110"/>
      <c r="AD175" s="107"/>
      <c r="AE175" s="28"/>
      <c r="AF175" s="28"/>
      <c r="AG175" s="28"/>
      <c r="AH175" s="28"/>
      <c r="AI175" s="28"/>
      <c r="AJ175" s="28"/>
      <c r="AK175" s="28"/>
      <c r="AL175" s="28"/>
      <c r="AM175" s="28"/>
      <c r="AN175" s="28"/>
      <c r="AO175" s="28"/>
      <c r="AP175" s="28"/>
      <c r="AQ175" s="28"/>
      <c r="AR175" s="28"/>
      <c r="AS175" s="28"/>
      <c r="AT175" s="28"/>
      <c r="AU175" s="28"/>
      <c r="AV175" s="28"/>
      <c r="AW175" s="28"/>
      <c r="AX175" s="28"/>
      <c r="AY175" s="28"/>
      <c r="AZ175" s="28"/>
      <c r="BA175" s="28"/>
      <c r="BB175" s="28"/>
      <c r="BC175" s="28"/>
      <c r="BD175" s="28"/>
      <c r="BE175" s="28"/>
      <c r="BF175" s="28"/>
      <c r="BG175" s="28"/>
      <c r="BH175" s="28"/>
      <c r="BI175" s="28"/>
      <c r="BJ175" s="28"/>
      <c r="BK175" s="28"/>
      <c r="BL175" s="28"/>
      <c r="BM175" s="28"/>
      <c r="BN175" s="28"/>
      <c r="BO175" s="28"/>
      <c r="BP175" s="28"/>
      <c r="BQ175" s="28"/>
      <c r="BR175" s="28"/>
      <c r="BS175" s="28"/>
      <c r="BT175" s="28"/>
      <c r="BU175" s="28"/>
      <c r="BV175" s="28"/>
      <c r="BW175" s="28"/>
      <c r="BX175" s="28"/>
      <c r="BY175" s="28"/>
      <c r="BZ175" s="28"/>
      <c r="CA175" s="28"/>
      <c r="CB175" s="28"/>
      <c r="CC175" s="28"/>
      <c r="CD175" s="28"/>
      <c r="CE175" s="28"/>
      <c r="CF175" s="28"/>
      <c r="CG175" s="28"/>
      <c r="CH175" s="28"/>
      <c r="CI175" s="28"/>
      <c r="CJ175" s="28"/>
      <c r="CK175" s="28"/>
      <c r="CL175" s="28"/>
      <c r="CM175" s="28"/>
      <c r="CN175" s="28"/>
      <c r="CO175" s="28"/>
      <c r="CP175" s="28"/>
      <c r="CQ175" s="28"/>
      <c r="CR175" s="28"/>
      <c r="CS175" s="28"/>
      <c r="CT175" s="28"/>
      <c r="CU175" s="28"/>
      <c r="CV175" s="28"/>
      <c r="CW175" s="28"/>
      <c r="CX175" s="28"/>
      <c r="CY175" s="28"/>
    </row>
    <row r="176" spans="1:103" s="28" customFormat="1" ht="133.5" customHeight="1">
      <c r="A176" s="145"/>
      <c r="B176" s="146"/>
      <c r="C176" s="146"/>
      <c r="D176" s="147"/>
      <c r="E176" s="146"/>
      <c r="F176" s="146"/>
      <c r="G176" s="61"/>
      <c r="H176" s="61"/>
      <c r="I176" s="61"/>
      <c r="J176" s="61"/>
      <c r="K176" s="61"/>
      <c r="L176" s="61"/>
      <c r="M176" s="142"/>
      <c r="N176" s="148"/>
      <c r="O176" s="149"/>
      <c r="P176" s="149"/>
      <c r="Q176" s="61"/>
      <c r="R176" s="61"/>
      <c r="S176" s="61"/>
      <c r="T176" s="61"/>
    </row>
    <row r="177" spans="1:20" s="28" customFormat="1" ht="15" customHeight="1">
      <c r="A177" s="145"/>
      <c r="B177" s="146"/>
      <c r="C177" s="146"/>
      <c r="D177" s="147"/>
      <c r="E177" s="146"/>
      <c r="F177" s="146"/>
      <c r="G177" s="61"/>
      <c r="H177" s="61"/>
      <c r="I177" s="61"/>
      <c r="J177" s="61"/>
      <c r="K177" s="61"/>
      <c r="L177" s="61"/>
      <c r="M177" s="142"/>
      <c r="N177" s="148"/>
      <c r="O177" s="149"/>
      <c r="P177" s="149"/>
      <c r="Q177" s="61"/>
      <c r="R177" s="61"/>
      <c r="S177" s="61"/>
      <c r="T177" s="61"/>
    </row>
    <row r="178" spans="1:20" s="28" customFormat="1" ht="15" customHeight="1">
      <c r="A178" s="145"/>
      <c r="B178" s="146"/>
      <c r="C178" s="146"/>
      <c r="D178" s="147"/>
      <c r="E178" s="146"/>
      <c r="F178" s="146"/>
      <c r="G178" s="61"/>
      <c r="H178" s="61"/>
      <c r="I178" s="61"/>
      <c r="J178" s="61"/>
      <c r="K178" s="61"/>
      <c r="L178" s="61"/>
      <c r="M178" s="142"/>
      <c r="N178" s="148"/>
      <c r="O178" s="149"/>
      <c r="P178" s="149"/>
      <c r="Q178" s="61"/>
      <c r="R178" s="61"/>
      <c r="S178" s="61"/>
      <c r="T178" s="61"/>
    </row>
    <row r="179" spans="1:20" s="28" customFormat="1" ht="15" customHeight="1">
      <c r="A179" s="145"/>
      <c r="B179" s="146"/>
      <c r="C179" s="146"/>
      <c r="D179" s="147"/>
      <c r="E179" s="146"/>
      <c r="F179" s="146"/>
      <c r="G179" s="61"/>
      <c r="H179" s="61"/>
      <c r="I179" s="61"/>
      <c r="J179" s="61"/>
      <c r="K179" s="61"/>
      <c r="L179" s="61"/>
      <c r="M179" s="142"/>
      <c r="N179" s="148"/>
      <c r="O179" s="149"/>
      <c r="P179" s="149"/>
      <c r="Q179" s="61"/>
      <c r="R179" s="61"/>
      <c r="S179" s="61"/>
      <c r="T179" s="61"/>
    </row>
    <row r="180" spans="1:20" s="28" customFormat="1" ht="15" customHeight="1">
      <c r="A180" s="145"/>
      <c r="B180" s="146"/>
      <c r="C180" s="146"/>
      <c r="D180" s="147"/>
      <c r="E180" s="146"/>
      <c r="F180" s="146"/>
      <c r="G180" s="61"/>
      <c r="H180" s="61"/>
      <c r="I180" s="61"/>
      <c r="J180" s="61"/>
      <c r="K180" s="61"/>
      <c r="L180" s="61"/>
      <c r="M180" s="142"/>
      <c r="N180" s="148"/>
      <c r="O180" s="149"/>
      <c r="P180" s="149"/>
      <c r="Q180" s="61"/>
      <c r="R180" s="61"/>
      <c r="S180" s="61"/>
      <c r="T180" s="61"/>
    </row>
    <row r="181" spans="1:20" s="28" customFormat="1" ht="15" customHeight="1">
      <c r="A181" s="145"/>
      <c r="B181" s="146"/>
      <c r="C181" s="146"/>
      <c r="D181" s="147"/>
      <c r="E181" s="146"/>
      <c r="F181" s="146"/>
      <c r="G181" s="61"/>
      <c r="H181" s="61"/>
      <c r="I181" s="61"/>
      <c r="J181" s="61"/>
      <c r="K181" s="61"/>
      <c r="L181" s="61"/>
      <c r="M181" s="142"/>
      <c r="N181" s="148"/>
      <c r="O181" s="149"/>
      <c r="P181" s="149"/>
      <c r="Q181" s="61"/>
      <c r="R181" s="61"/>
      <c r="S181" s="61"/>
      <c r="T181" s="61"/>
    </row>
    <row r="182" spans="1:20" s="28" customFormat="1" ht="15" customHeight="1">
      <c r="A182" s="145"/>
      <c r="B182" s="146"/>
      <c r="C182" s="146"/>
      <c r="D182" s="147"/>
      <c r="E182" s="146"/>
      <c r="F182" s="146"/>
      <c r="G182" s="61"/>
      <c r="H182" s="61"/>
      <c r="I182" s="61"/>
      <c r="J182" s="61"/>
      <c r="K182" s="61"/>
      <c r="L182" s="61"/>
      <c r="M182" s="142"/>
      <c r="N182" s="148"/>
      <c r="O182" s="149"/>
      <c r="P182" s="149"/>
      <c r="Q182" s="61"/>
      <c r="R182" s="61"/>
      <c r="S182" s="61"/>
      <c r="T182" s="61"/>
    </row>
    <row r="183" spans="1:20" s="28" customFormat="1" ht="22.5" customHeight="1">
      <c r="A183" s="145"/>
      <c r="B183" s="146"/>
      <c r="C183" s="146"/>
      <c r="D183" s="147"/>
      <c r="E183" s="146"/>
      <c r="F183" s="146"/>
      <c r="G183" s="61"/>
      <c r="H183" s="61"/>
      <c r="I183" s="61"/>
      <c r="J183" s="61"/>
      <c r="K183" s="61"/>
      <c r="L183" s="61"/>
      <c r="M183" s="142"/>
      <c r="N183" s="148"/>
      <c r="O183" s="149"/>
      <c r="P183" s="149"/>
      <c r="Q183" s="61"/>
      <c r="R183" s="61"/>
      <c r="S183" s="61"/>
      <c r="T183" s="61"/>
    </row>
    <row r="184" spans="1:20" s="28" customFormat="1" ht="15" customHeight="1">
      <c r="A184" s="145"/>
      <c r="B184" s="146"/>
      <c r="C184" s="146"/>
      <c r="D184" s="147"/>
      <c r="E184" s="146"/>
      <c r="F184" s="146"/>
      <c r="G184" s="61"/>
      <c r="H184" s="61"/>
      <c r="I184" s="61"/>
      <c r="J184" s="61"/>
      <c r="K184" s="61"/>
      <c r="L184" s="61"/>
      <c r="M184" s="142"/>
      <c r="N184" s="148"/>
      <c r="O184" s="149"/>
      <c r="P184" s="149"/>
      <c r="Q184" s="61"/>
      <c r="R184" s="61"/>
      <c r="S184" s="61"/>
      <c r="T184" s="61"/>
    </row>
    <row r="185" spans="1:20" s="28" customFormat="1" ht="33.75" customHeight="1">
      <c r="A185" s="145"/>
      <c r="B185" s="146"/>
      <c r="C185" s="146"/>
      <c r="D185" s="147"/>
      <c r="E185" s="146"/>
      <c r="F185" s="146"/>
      <c r="G185" s="61"/>
      <c r="H185" s="61"/>
      <c r="I185" s="61"/>
      <c r="J185" s="61"/>
      <c r="K185" s="61"/>
      <c r="L185" s="61"/>
      <c r="M185" s="142"/>
      <c r="N185" s="148"/>
      <c r="O185" s="149"/>
      <c r="P185" s="149"/>
      <c r="Q185" s="61"/>
      <c r="R185" s="61"/>
      <c r="S185" s="61"/>
      <c r="T185" s="61"/>
    </row>
    <row r="186" spans="1:20" s="28" customFormat="1" ht="33.75" customHeight="1">
      <c r="A186" s="145"/>
      <c r="B186" s="146"/>
      <c r="C186" s="146"/>
      <c r="D186" s="147"/>
      <c r="E186" s="146"/>
      <c r="F186" s="146"/>
      <c r="G186" s="61"/>
      <c r="H186" s="61"/>
      <c r="I186" s="61"/>
      <c r="J186" s="61"/>
      <c r="K186" s="61"/>
      <c r="L186" s="61"/>
      <c r="M186" s="142"/>
      <c r="N186" s="148"/>
      <c r="O186" s="149"/>
      <c r="P186" s="149"/>
      <c r="Q186" s="61"/>
      <c r="R186" s="61"/>
      <c r="S186" s="61"/>
      <c r="T186" s="61"/>
    </row>
    <row r="187" spans="1:20" s="28" customFormat="1" ht="15" customHeight="1">
      <c r="A187" s="145"/>
      <c r="B187" s="146"/>
      <c r="C187" s="146"/>
      <c r="D187" s="147"/>
      <c r="E187" s="146"/>
      <c r="F187" s="146"/>
      <c r="G187" s="61"/>
      <c r="H187" s="61"/>
      <c r="I187" s="61"/>
      <c r="J187" s="61"/>
      <c r="K187" s="61"/>
      <c r="L187" s="61"/>
      <c r="M187" s="142"/>
      <c r="N187" s="148"/>
      <c r="O187" s="149"/>
      <c r="P187" s="149"/>
      <c r="Q187" s="61"/>
      <c r="R187" s="61"/>
      <c r="S187" s="61"/>
      <c r="T187" s="61"/>
    </row>
    <row r="188" spans="1:20" s="28" customFormat="1" ht="15" customHeight="1">
      <c r="A188" s="145"/>
      <c r="B188" s="146"/>
      <c r="C188" s="146"/>
      <c r="D188" s="147"/>
      <c r="E188" s="146"/>
      <c r="F188" s="146"/>
      <c r="G188" s="61"/>
      <c r="H188" s="61"/>
      <c r="I188" s="61"/>
      <c r="J188" s="61"/>
      <c r="K188" s="61"/>
      <c r="L188" s="61"/>
      <c r="M188" s="142"/>
      <c r="N188" s="148"/>
      <c r="O188" s="149"/>
      <c r="P188" s="149"/>
      <c r="Q188" s="61"/>
      <c r="R188" s="61"/>
      <c r="S188" s="61"/>
      <c r="T188" s="61"/>
    </row>
    <row r="189" spans="1:20" s="28" customFormat="1">
      <c r="A189" s="61"/>
      <c r="B189" s="61"/>
      <c r="C189" s="150"/>
      <c r="D189" s="151"/>
      <c r="E189" s="61"/>
      <c r="F189" s="61"/>
      <c r="G189" s="61"/>
      <c r="H189" s="61"/>
      <c r="I189" s="61"/>
      <c r="J189" s="61"/>
      <c r="K189" s="61"/>
      <c r="L189" s="61"/>
      <c r="M189" s="142"/>
      <c r="N189" s="148"/>
      <c r="O189" s="149"/>
      <c r="P189" s="149"/>
      <c r="Q189" s="61"/>
      <c r="R189" s="61"/>
      <c r="S189" s="61"/>
      <c r="T189" s="61"/>
    </row>
    <row r="190" spans="1:20" s="28" customFormat="1">
      <c r="A190" s="61"/>
      <c r="B190" s="61"/>
      <c r="C190" s="150"/>
      <c r="D190" s="151"/>
      <c r="E190" s="61"/>
      <c r="F190" s="61"/>
      <c r="G190" s="61"/>
      <c r="H190" s="61"/>
      <c r="I190" s="61"/>
      <c r="J190" s="61"/>
      <c r="K190" s="61"/>
      <c r="L190" s="61"/>
      <c r="M190" s="142"/>
      <c r="N190" s="148"/>
      <c r="O190" s="149"/>
      <c r="P190" s="149"/>
      <c r="Q190" s="61"/>
      <c r="R190" s="61"/>
      <c r="S190" s="61"/>
      <c r="T190" s="61"/>
    </row>
    <row r="191" spans="1:20" s="28" customFormat="1">
      <c r="A191" s="61"/>
      <c r="B191" s="61"/>
      <c r="C191" s="150"/>
      <c r="D191" s="151"/>
      <c r="E191" s="61"/>
      <c r="F191" s="61"/>
      <c r="G191" s="61"/>
      <c r="H191" s="61"/>
      <c r="I191" s="61"/>
      <c r="J191" s="61"/>
      <c r="K191" s="61"/>
      <c r="L191" s="61"/>
      <c r="M191" s="61"/>
      <c r="N191" s="61"/>
      <c r="O191" s="152"/>
      <c r="P191" s="152"/>
      <c r="Q191" s="61"/>
      <c r="R191" s="61"/>
      <c r="S191" s="61"/>
      <c r="T191" s="61"/>
    </row>
    <row r="192" spans="1:20" s="28" customFormat="1">
      <c r="C192" s="117"/>
      <c r="D192" s="235"/>
      <c r="O192" s="100"/>
      <c r="P192" s="100"/>
    </row>
    <row r="193" spans="3:16" s="28" customFormat="1">
      <c r="C193" s="117"/>
      <c r="D193" s="235"/>
      <c r="O193" s="100"/>
      <c r="P193" s="100"/>
    </row>
    <row r="194" spans="3:16" s="28" customFormat="1">
      <c r="C194" s="117"/>
      <c r="D194" s="235"/>
      <c r="O194" s="100"/>
      <c r="P194" s="100"/>
    </row>
    <row r="195" spans="3:16" s="28" customFormat="1">
      <c r="C195" s="117"/>
      <c r="D195" s="235"/>
      <c r="O195" s="100"/>
      <c r="P195" s="100"/>
    </row>
    <row r="196" spans="3:16" s="28" customFormat="1">
      <c r="C196" s="117"/>
      <c r="D196" s="235"/>
      <c r="O196" s="100"/>
      <c r="P196" s="100"/>
    </row>
    <row r="197" spans="3:16" s="28" customFormat="1">
      <c r="C197" s="117"/>
      <c r="D197" s="235"/>
      <c r="O197" s="100"/>
      <c r="P197" s="100"/>
    </row>
    <row r="198" spans="3:16" s="28" customFormat="1">
      <c r="C198" s="117"/>
      <c r="D198" s="235"/>
      <c r="O198" s="100"/>
      <c r="P198" s="100"/>
    </row>
    <row r="199" spans="3:16" s="28" customFormat="1">
      <c r="C199" s="117"/>
      <c r="D199" s="235"/>
      <c r="O199" s="100"/>
      <c r="P199" s="100"/>
    </row>
    <row r="200" spans="3:16" s="28" customFormat="1">
      <c r="C200" s="117"/>
      <c r="D200" s="235"/>
      <c r="O200" s="100"/>
      <c r="P200" s="100"/>
    </row>
    <row r="201" spans="3:16" s="28" customFormat="1">
      <c r="C201" s="117"/>
      <c r="D201" s="235"/>
      <c r="O201" s="100"/>
      <c r="P201" s="100"/>
    </row>
    <row r="202" spans="3:16" s="28" customFormat="1">
      <c r="C202" s="117"/>
      <c r="D202" s="235"/>
      <c r="O202" s="100"/>
      <c r="P202" s="100"/>
    </row>
    <row r="203" spans="3:16" s="28" customFormat="1">
      <c r="C203" s="117"/>
      <c r="D203" s="235"/>
      <c r="O203" s="100"/>
      <c r="P203" s="100"/>
    </row>
    <row r="204" spans="3:16" s="28" customFormat="1">
      <c r="C204" s="117"/>
      <c r="D204" s="235"/>
      <c r="O204" s="100"/>
      <c r="P204" s="100"/>
    </row>
    <row r="205" spans="3:16" s="28" customFormat="1">
      <c r="C205" s="117"/>
      <c r="D205" s="235"/>
      <c r="O205" s="100"/>
      <c r="P205" s="100"/>
    </row>
    <row r="206" spans="3:16" s="28" customFormat="1">
      <c r="C206" s="117"/>
      <c r="D206" s="235"/>
      <c r="O206" s="100"/>
      <c r="P206" s="100"/>
    </row>
    <row r="207" spans="3:16" s="28" customFormat="1">
      <c r="C207" s="117"/>
      <c r="D207" s="235"/>
      <c r="O207" s="100"/>
      <c r="P207" s="100"/>
    </row>
    <row r="208" spans="3:16" s="28" customFormat="1">
      <c r="C208" s="117"/>
      <c r="D208" s="235"/>
      <c r="O208" s="100"/>
      <c r="P208" s="100"/>
    </row>
    <row r="209" spans="3:16" s="28" customFormat="1">
      <c r="C209" s="117"/>
      <c r="D209" s="235"/>
      <c r="O209" s="100"/>
      <c r="P209" s="100"/>
    </row>
    <row r="210" spans="3:16" s="28" customFormat="1">
      <c r="C210" s="117"/>
      <c r="D210" s="235"/>
      <c r="O210" s="100"/>
      <c r="P210" s="100"/>
    </row>
    <row r="211" spans="3:16" s="28" customFormat="1">
      <c r="C211" s="117"/>
      <c r="D211" s="235"/>
      <c r="O211" s="100"/>
      <c r="P211" s="100"/>
    </row>
    <row r="212" spans="3:16" s="28" customFormat="1">
      <c r="C212" s="117"/>
      <c r="D212" s="235"/>
      <c r="O212" s="100"/>
      <c r="P212" s="100"/>
    </row>
    <row r="213" spans="3:16" s="28" customFormat="1">
      <c r="C213" s="117"/>
      <c r="D213" s="235"/>
      <c r="O213" s="100"/>
      <c r="P213" s="100"/>
    </row>
    <row r="214" spans="3:16" s="28" customFormat="1">
      <c r="C214" s="117"/>
      <c r="D214" s="235"/>
      <c r="O214" s="100"/>
      <c r="P214" s="100"/>
    </row>
    <row r="215" spans="3:16" s="28" customFormat="1">
      <c r="C215" s="117"/>
      <c r="D215" s="235"/>
      <c r="O215" s="100"/>
      <c r="P215" s="100"/>
    </row>
    <row r="216" spans="3:16" s="28" customFormat="1">
      <c r="C216" s="117"/>
      <c r="D216" s="235"/>
      <c r="O216" s="100"/>
      <c r="P216" s="100"/>
    </row>
    <row r="217" spans="3:16" s="28" customFormat="1">
      <c r="C217" s="117"/>
      <c r="D217" s="235"/>
      <c r="O217" s="100"/>
      <c r="P217" s="100"/>
    </row>
    <row r="218" spans="3:16" s="28" customFormat="1">
      <c r="C218" s="117"/>
      <c r="D218" s="235"/>
      <c r="O218" s="100"/>
      <c r="P218" s="100"/>
    </row>
    <row r="219" spans="3:16" s="28" customFormat="1">
      <c r="C219" s="117"/>
      <c r="D219" s="235"/>
      <c r="O219" s="100"/>
      <c r="P219" s="100"/>
    </row>
    <row r="220" spans="3:16" s="28" customFormat="1">
      <c r="C220" s="117"/>
      <c r="D220" s="235"/>
      <c r="O220" s="100"/>
      <c r="P220" s="100"/>
    </row>
    <row r="221" spans="3:16" s="28" customFormat="1">
      <c r="C221" s="117"/>
      <c r="D221" s="235"/>
      <c r="O221" s="100"/>
      <c r="P221" s="100"/>
    </row>
    <row r="222" spans="3:16" s="28" customFormat="1">
      <c r="C222" s="117"/>
      <c r="D222" s="235"/>
      <c r="O222" s="100"/>
      <c r="P222" s="100"/>
    </row>
    <row r="223" spans="3:16" s="28" customFormat="1">
      <c r="C223" s="117"/>
      <c r="D223" s="235"/>
      <c r="O223" s="100"/>
      <c r="P223" s="100"/>
    </row>
    <row r="224" spans="3:16" s="28" customFormat="1">
      <c r="C224" s="117"/>
      <c r="D224" s="235"/>
      <c r="O224" s="100"/>
      <c r="P224" s="100"/>
    </row>
    <row r="225" spans="3:16" s="28" customFormat="1">
      <c r="C225" s="117"/>
      <c r="D225" s="235"/>
      <c r="O225" s="100"/>
      <c r="P225" s="100"/>
    </row>
    <row r="226" spans="3:16" s="28" customFormat="1">
      <c r="C226" s="117"/>
      <c r="D226" s="235"/>
      <c r="O226" s="100"/>
      <c r="P226" s="100"/>
    </row>
    <row r="227" spans="3:16" s="28" customFormat="1">
      <c r="C227" s="117"/>
      <c r="D227" s="235"/>
      <c r="O227" s="100"/>
      <c r="P227" s="100"/>
    </row>
    <row r="228" spans="3:16" s="28" customFormat="1">
      <c r="C228" s="117"/>
      <c r="D228" s="235"/>
      <c r="O228" s="100"/>
      <c r="P228" s="100"/>
    </row>
    <row r="229" spans="3:16" s="28" customFormat="1">
      <c r="C229" s="117"/>
      <c r="D229" s="235"/>
      <c r="O229" s="100"/>
      <c r="P229" s="100"/>
    </row>
    <row r="230" spans="3:16" s="28" customFormat="1">
      <c r="C230" s="117"/>
      <c r="D230" s="235"/>
      <c r="O230" s="100"/>
      <c r="P230" s="100"/>
    </row>
    <row r="231" spans="3:16" s="28" customFormat="1">
      <c r="C231" s="117"/>
      <c r="D231" s="235"/>
      <c r="O231" s="100"/>
      <c r="P231" s="100"/>
    </row>
    <row r="232" spans="3:16" s="28" customFormat="1">
      <c r="C232" s="117"/>
      <c r="D232" s="235"/>
      <c r="O232" s="100"/>
      <c r="P232" s="100"/>
    </row>
    <row r="233" spans="3:16" s="28" customFormat="1">
      <c r="C233" s="117"/>
      <c r="D233" s="235"/>
      <c r="O233" s="100"/>
      <c r="P233" s="100"/>
    </row>
    <row r="234" spans="3:16" s="28" customFormat="1">
      <c r="C234" s="117"/>
      <c r="D234" s="235"/>
      <c r="O234" s="100"/>
      <c r="P234" s="100"/>
    </row>
    <row r="235" spans="3:16" s="28" customFormat="1">
      <c r="C235" s="117"/>
      <c r="D235" s="235"/>
      <c r="O235" s="100"/>
      <c r="P235" s="100"/>
    </row>
    <row r="236" spans="3:16" s="28" customFormat="1">
      <c r="C236" s="117"/>
      <c r="D236" s="235"/>
      <c r="O236" s="100"/>
      <c r="P236" s="100"/>
    </row>
    <row r="237" spans="3:16" s="28" customFormat="1">
      <c r="C237" s="117"/>
      <c r="D237" s="235"/>
      <c r="O237" s="100"/>
      <c r="P237" s="100"/>
    </row>
    <row r="238" spans="3:16" s="28" customFormat="1">
      <c r="C238" s="117"/>
      <c r="D238" s="235"/>
      <c r="O238" s="100"/>
      <c r="P238" s="100"/>
    </row>
    <row r="239" spans="3:16" s="28" customFormat="1">
      <c r="C239" s="117"/>
      <c r="D239" s="235"/>
      <c r="O239" s="100"/>
      <c r="P239" s="100"/>
    </row>
    <row r="240" spans="3:16" s="28" customFormat="1">
      <c r="C240" s="117"/>
      <c r="D240" s="235"/>
      <c r="O240" s="100"/>
      <c r="P240" s="100"/>
    </row>
    <row r="241" spans="3:16" s="28" customFormat="1">
      <c r="C241" s="117"/>
      <c r="D241" s="235"/>
      <c r="O241" s="100"/>
      <c r="P241" s="100"/>
    </row>
    <row r="242" spans="3:16" s="28" customFormat="1">
      <c r="C242" s="117"/>
      <c r="D242" s="235"/>
      <c r="O242" s="100"/>
      <c r="P242" s="100"/>
    </row>
    <row r="243" spans="3:16" s="28" customFormat="1">
      <c r="C243" s="117"/>
      <c r="D243" s="235"/>
      <c r="O243" s="100"/>
      <c r="P243" s="100"/>
    </row>
    <row r="244" spans="3:16" s="28" customFormat="1">
      <c r="C244" s="117"/>
      <c r="D244" s="235"/>
      <c r="O244" s="100"/>
      <c r="P244" s="100"/>
    </row>
    <row r="245" spans="3:16" s="28" customFormat="1">
      <c r="C245" s="117"/>
      <c r="D245" s="235"/>
      <c r="O245" s="100"/>
      <c r="P245" s="100"/>
    </row>
    <row r="246" spans="3:16" s="28" customFormat="1">
      <c r="C246" s="117"/>
      <c r="D246" s="235"/>
      <c r="O246" s="100"/>
      <c r="P246" s="100"/>
    </row>
    <row r="247" spans="3:16" s="28" customFormat="1">
      <c r="C247" s="117"/>
      <c r="D247" s="235"/>
      <c r="O247" s="100"/>
      <c r="P247" s="100"/>
    </row>
    <row r="248" spans="3:16" s="28" customFormat="1">
      <c r="C248" s="117"/>
      <c r="D248" s="235"/>
      <c r="O248" s="100"/>
      <c r="P248" s="100"/>
    </row>
    <row r="249" spans="3:16" s="28" customFormat="1">
      <c r="C249" s="117"/>
      <c r="D249" s="235"/>
      <c r="O249" s="100"/>
      <c r="P249" s="100"/>
    </row>
    <row r="250" spans="3:16" s="28" customFormat="1">
      <c r="C250" s="117"/>
      <c r="D250" s="235"/>
      <c r="O250" s="100"/>
      <c r="P250" s="100"/>
    </row>
    <row r="251" spans="3:16" s="28" customFormat="1">
      <c r="C251" s="117"/>
      <c r="D251" s="235"/>
      <c r="O251" s="100"/>
      <c r="P251" s="100"/>
    </row>
    <row r="252" spans="3:16" s="28" customFormat="1">
      <c r="C252" s="117"/>
      <c r="D252" s="235"/>
      <c r="O252" s="100"/>
      <c r="P252" s="100"/>
    </row>
    <row r="253" spans="3:16" s="28" customFormat="1">
      <c r="C253" s="117"/>
      <c r="D253" s="235"/>
      <c r="O253" s="100"/>
      <c r="P253" s="100"/>
    </row>
    <row r="254" spans="3:16" s="28" customFormat="1">
      <c r="C254" s="117"/>
      <c r="D254" s="235"/>
      <c r="O254" s="100"/>
      <c r="P254" s="100"/>
    </row>
    <row r="255" spans="3:16" s="28" customFormat="1">
      <c r="C255" s="117"/>
      <c r="D255" s="235"/>
      <c r="O255" s="100"/>
      <c r="P255" s="100"/>
    </row>
    <row r="256" spans="3:16" s="28" customFormat="1">
      <c r="C256" s="117"/>
      <c r="D256" s="235"/>
      <c r="O256" s="100"/>
      <c r="P256" s="100"/>
    </row>
    <row r="257" spans="3:16" s="28" customFormat="1">
      <c r="C257" s="117"/>
      <c r="D257" s="235"/>
      <c r="O257" s="100"/>
      <c r="P257" s="100"/>
    </row>
    <row r="258" spans="3:16" s="28" customFormat="1">
      <c r="C258" s="117"/>
      <c r="D258" s="235"/>
      <c r="O258" s="100"/>
      <c r="P258" s="100"/>
    </row>
    <row r="259" spans="3:16" s="28" customFormat="1">
      <c r="C259" s="117"/>
      <c r="D259" s="235"/>
      <c r="O259" s="100"/>
      <c r="P259" s="100"/>
    </row>
    <row r="260" spans="3:16" s="28" customFormat="1">
      <c r="C260" s="117"/>
      <c r="D260" s="235"/>
      <c r="O260" s="100"/>
      <c r="P260" s="100"/>
    </row>
    <row r="261" spans="3:16" s="28" customFormat="1">
      <c r="C261" s="117"/>
      <c r="D261" s="235"/>
      <c r="O261" s="100"/>
      <c r="P261" s="100"/>
    </row>
    <row r="262" spans="3:16" s="28" customFormat="1">
      <c r="C262" s="117"/>
      <c r="D262" s="235"/>
      <c r="O262" s="100"/>
      <c r="P262" s="100"/>
    </row>
    <row r="263" spans="3:16" s="28" customFormat="1">
      <c r="C263" s="117"/>
      <c r="D263" s="235"/>
      <c r="O263" s="100"/>
      <c r="P263" s="100"/>
    </row>
    <row r="264" spans="3:16" s="28" customFormat="1">
      <c r="C264" s="117"/>
      <c r="D264" s="235"/>
      <c r="O264" s="100"/>
      <c r="P264" s="100"/>
    </row>
    <row r="265" spans="3:16" s="28" customFormat="1">
      <c r="C265" s="117"/>
      <c r="D265" s="235"/>
      <c r="O265" s="100"/>
      <c r="P265" s="100"/>
    </row>
    <row r="266" spans="3:16" s="28" customFormat="1">
      <c r="C266" s="117"/>
      <c r="D266" s="235"/>
      <c r="O266" s="100"/>
      <c r="P266" s="100"/>
    </row>
    <row r="267" spans="3:16" s="28" customFormat="1">
      <c r="C267" s="117"/>
      <c r="D267" s="235"/>
      <c r="O267" s="100"/>
      <c r="P267" s="100"/>
    </row>
    <row r="268" spans="3:16" s="28" customFormat="1">
      <c r="C268" s="117"/>
      <c r="D268" s="235"/>
      <c r="O268" s="100"/>
      <c r="P268" s="100"/>
    </row>
    <row r="269" spans="3:16" s="28" customFormat="1">
      <c r="C269" s="117"/>
      <c r="D269" s="235"/>
      <c r="O269" s="100"/>
      <c r="P269" s="100"/>
    </row>
    <row r="270" spans="3:16" s="28" customFormat="1">
      <c r="C270" s="117"/>
      <c r="D270" s="235"/>
      <c r="O270" s="100"/>
      <c r="P270" s="100"/>
    </row>
    <row r="271" spans="3:16" s="28" customFormat="1">
      <c r="C271" s="117"/>
      <c r="D271" s="235"/>
      <c r="O271" s="100"/>
      <c r="P271" s="100"/>
    </row>
    <row r="272" spans="3:16" s="28" customFormat="1">
      <c r="C272" s="117"/>
      <c r="D272" s="235"/>
      <c r="O272" s="100"/>
      <c r="P272" s="100"/>
    </row>
    <row r="273" spans="3:16" s="28" customFormat="1">
      <c r="C273" s="117"/>
      <c r="D273" s="235"/>
      <c r="O273" s="100"/>
      <c r="P273" s="100"/>
    </row>
    <row r="274" spans="3:16" s="28" customFormat="1">
      <c r="C274" s="117"/>
      <c r="D274" s="235"/>
      <c r="O274" s="100"/>
      <c r="P274" s="100"/>
    </row>
    <row r="275" spans="3:16" s="28" customFormat="1">
      <c r="C275" s="117"/>
      <c r="D275" s="235"/>
      <c r="O275" s="100"/>
      <c r="P275" s="100"/>
    </row>
    <row r="276" spans="3:16" s="28" customFormat="1">
      <c r="C276" s="117"/>
      <c r="D276" s="235"/>
      <c r="O276" s="100"/>
      <c r="P276" s="100"/>
    </row>
    <row r="277" spans="3:16" s="28" customFormat="1">
      <c r="C277" s="117"/>
      <c r="D277" s="235"/>
      <c r="O277" s="100"/>
      <c r="P277" s="100"/>
    </row>
    <row r="278" spans="3:16" s="28" customFormat="1">
      <c r="C278" s="117"/>
      <c r="D278" s="235"/>
      <c r="O278" s="100"/>
      <c r="P278" s="100"/>
    </row>
    <row r="279" spans="3:16" s="28" customFormat="1">
      <c r="C279" s="117"/>
      <c r="D279" s="235"/>
      <c r="O279" s="100"/>
      <c r="P279" s="100"/>
    </row>
    <row r="280" spans="3:16" s="28" customFormat="1">
      <c r="C280" s="117"/>
      <c r="D280" s="235"/>
      <c r="O280" s="100"/>
      <c r="P280" s="100"/>
    </row>
    <row r="281" spans="3:16" s="28" customFormat="1">
      <c r="C281" s="117"/>
      <c r="D281" s="235"/>
      <c r="O281" s="100"/>
      <c r="P281" s="100"/>
    </row>
    <row r="282" spans="3:16" s="28" customFormat="1">
      <c r="C282" s="117"/>
      <c r="D282" s="235"/>
      <c r="O282" s="100"/>
      <c r="P282" s="100"/>
    </row>
    <row r="283" spans="3:16" s="28" customFormat="1">
      <c r="C283" s="117"/>
      <c r="D283" s="235"/>
      <c r="O283" s="100"/>
      <c r="P283" s="100"/>
    </row>
    <row r="284" spans="3:16" s="28" customFormat="1">
      <c r="C284" s="117"/>
      <c r="D284" s="235"/>
      <c r="O284" s="100"/>
      <c r="P284" s="100"/>
    </row>
    <row r="285" spans="3:16" s="28" customFormat="1">
      <c r="C285" s="117"/>
      <c r="D285" s="235"/>
      <c r="O285" s="100"/>
      <c r="P285" s="100"/>
    </row>
    <row r="286" spans="3:16" s="28" customFormat="1">
      <c r="C286" s="117"/>
      <c r="D286" s="235"/>
      <c r="O286" s="100"/>
      <c r="P286" s="100"/>
    </row>
    <row r="287" spans="3:16" s="28" customFormat="1">
      <c r="C287" s="117"/>
      <c r="D287" s="235"/>
      <c r="O287" s="100"/>
      <c r="P287" s="100"/>
    </row>
    <row r="288" spans="3:16" s="28" customFormat="1">
      <c r="C288" s="117"/>
      <c r="D288" s="235"/>
      <c r="O288" s="100"/>
      <c r="P288" s="100"/>
    </row>
    <row r="289" spans="3:16" s="28" customFormat="1">
      <c r="C289" s="117"/>
      <c r="D289" s="235"/>
      <c r="O289" s="100"/>
      <c r="P289" s="100"/>
    </row>
    <row r="290" spans="3:16" s="28" customFormat="1">
      <c r="C290" s="117"/>
      <c r="D290" s="235"/>
      <c r="O290" s="100"/>
      <c r="P290" s="100"/>
    </row>
    <row r="291" spans="3:16" s="28" customFormat="1">
      <c r="C291" s="117"/>
      <c r="D291" s="235"/>
      <c r="O291" s="100"/>
      <c r="P291" s="100"/>
    </row>
    <row r="292" spans="3:16" s="28" customFormat="1">
      <c r="C292" s="117"/>
      <c r="D292" s="235"/>
      <c r="O292" s="100"/>
      <c r="P292" s="100"/>
    </row>
    <row r="293" spans="3:16" s="28" customFormat="1">
      <c r="C293" s="117"/>
      <c r="D293" s="235"/>
      <c r="O293" s="100"/>
      <c r="P293" s="100"/>
    </row>
    <row r="294" spans="3:16" s="28" customFormat="1">
      <c r="C294" s="117"/>
      <c r="D294" s="235"/>
      <c r="O294" s="100"/>
      <c r="P294" s="100"/>
    </row>
    <row r="295" spans="3:16" s="28" customFormat="1">
      <c r="C295" s="117"/>
      <c r="D295" s="235"/>
      <c r="O295" s="100"/>
      <c r="P295" s="100"/>
    </row>
    <row r="296" spans="3:16" s="28" customFormat="1">
      <c r="C296" s="117"/>
      <c r="D296" s="235"/>
      <c r="O296" s="100"/>
      <c r="P296" s="100"/>
    </row>
    <row r="297" spans="3:16" s="28" customFormat="1">
      <c r="C297" s="117"/>
      <c r="D297" s="235"/>
      <c r="O297" s="100"/>
      <c r="P297" s="100"/>
    </row>
    <row r="298" spans="3:16" s="28" customFormat="1">
      <c r="C298" s="117"/>
      <c r="D298" s="235"/>
      <c r="O298" s="100"/>
      <c r="P298" s="100"/>
    </row>
    <row r="299" spans="3:16" s="28" customFormat="1">
      <c r="C299" s="117"/>
      <c r="D299" s="235"/>
      <c r="O299" s="100"/>
      <c r="P299" s="100"/>
    </row>
    <row r="300" spans="3:16" s="28" customFormat="1">
      <c r="C300" s="117"/>
      <c r="D300" s="235"/>
      <c r="O300" s="100"/>
      <c r="P300" s="100"/>
    </row>
    <row r="301" spans="3:16" s="28" customFormat="1">
      <c r="C301" s="117"/>
      <c r="D301" s="235"/>
      <c r="O301" s="100"/>
      <c r="P301" s="100"/>
    </row>
    <row r="302" spans="3:16" s="28" customFormat="1">
      <c r="C302" s="117"/>
      <c r="D302" s="235"/>
      <c r="O302" s="100"/>
      <c r="P302" s="100"/>
    </row>
    <row r="303" spans="3:16" s="28" customFormat="1">
      <c r="C303" s="117"/>
      <c r="D303" s="235"/>
      <c r="O303" s="100"/>
      <c r="P303" s="100"/>
    </row>
    <row r="304" spans="3:16" s="28" customFormat="1">
      <c r="C304" s="117"/>
      <c r="D304" s="235"/>
      <c r="O304" s="100"/>
      <c r="P304" s="100"/>
    </row>
    <row r="305" spans="3:16" s="28" customFormat="1">
      <c r="C305" s="117"/>
      <c r="D305" s="235"/>
      <c r="O305" s="100"/>
      <c r="P305" s="100"/>
    </row>
    <row r="306" spans="3:16" s="28" customFormat="1">
      <c r="C306" s="117"/>
      <c r="D306" s="235"/>
      <c r="O306" s="100"/>
      <c r="P306" s="100"/>
    </row>
    <row r="307" spans="3:16" s="28" customFormat="1">
      <c r="C307" s="117"/>
      <c r="D307" s="235"/>
      <c r="O307" s="100"/>
      <c r="P307" s="100"/>
    </row>
    <row r="308" spans="3:16" s="28" customFormat="1">
      <c r="C308" s="117"/>
      <c r="D308" s="235"/>
      <c r="O308" s="100"/>
      <c r="P308" s="100"/>
    </row>
    <row r="309" spans="3:16" s="28" customFormat="1">
      <c r="C309" s="117"/>
      <c r="D309" s="235"/>
      <c r="O309" s="100"/>
      <c r="P309" s="100"/>
    </row>
    <row r="310" spans="3:16" s="28" customFormat="1">
      <c r="C310" s="117"/>
      <c r="D310" s="235"/>
      <c r="O310" s="100"/>
      <c r="P310" s="100"/>
    </row>
    <row r="311" spans="3:16" s="28" customFormat="1">
      <c r="C311" s="117"/>
      <c r="D311" s="235"/>
      <c r="O311" s="100"/>
      <c r="P311" s="100"/>
    </row>
    <row r="312" spans="3:16" s="28" customFormat="1">
      <c r="C312" s="117"/>
      <c r="D312" s="235"/>
      <c r="O312" s="100"/>
      <c r="P312" s="100"/>
    </row>
    <row r="313" spans="3:16" s="28" customFormat="1">
      <c r="C313" s="117"/>
      <c r="D313" s="235"/>
      <c r="O313" s="100"/>
      <c r="P313" s="100"/>
    </row>
    <row r="314" spans="3:16" s="28" customFormat="1">
      <c r="C314" s="117"/>
      <c r="D314" s="235"/>
      <c r="O314" s="100"/>
      <c r="P314" s="100"/>
    </row>
    <row r="315" spans="3:16" s="28" customFormat="1">
      <c r="C315" s="117"/>
      <c r="D315" s="235"/>
      <c r="O315" s="100"/>
      <c r="P315" s="100"/>
    </row>
    <row r="316" spans="3:16" s="28" customFormat="1">
      <c r="C316" s="117"/>
      <c r="D316" s="235"/>
      <c r="O316" s="100"/>
      <c r="P316" s="100"/>
    </row>
    <row r="317" spans="3:16" s="28" customFormat="1">
      <c r="C317" s="117"/>
      <c r="D317" s="235"/>
      <c r="O317" s="100"/>
      <c r="P317" s="100"/>
    </row>
    <row r="318" spans="3:16" s="28" customFormat="1">
      <c r="C318" s="117"/>
      <c r="D318" s="235"/>
      <c r="O318" s="100"/>
      <c r="P318" s="100"/>
    </row>
    <row r="319" spans="3:16" s="28" customFormat="1">
      <c r="C319" s="117"/>
      <c r="D319" s="235"/>
      <c r="O319" s="100"/>
      <c r="P319" s="100"/>
    </row>
    <row r="320" spans="3:16" s="28" customFormat="1">
      <c r="C320" s="117"/>
      <c r="D320" s="235"/>
      <c r="O320" s="100"/>
      <c r="P320" s="100"/>
    </row>
    <row r="321" spans="3:16" s="28" customFormat="1">
      <c r="C321" s="117"/>
      <c r="D321" s="235"/>
      <c r="O321" s="100"/>
      <c r="P321" s="100"/>
    </row>
    <row r="322" spans="3:16" s="28" customFormat="1">
      <c r="C322" s="117"/>
      <c r="D322" s="235"/>
      <c r="O322" s="100"/>
      <c r="P322" s="100"/>
    </row>
    <row r="323" spans="3:16" s="28" customFormat="1">
      <c r="C323" s="117"/>
      <c r="D323" s="235"/>
      <c r="O323" s="100"/>
      <c r="P323" s="100"/>
    </row>
    <row r="324" spans="3:16" s="28" customFormat="1">
      <c r="C324" s="117"/>
      <c r="D324" s="235"/>
      <c r="O324" s="100"/>
      <c r="P324" s="100"/>
    </row>
    <row r="325" spans="3:16" s="28" customFormat="1">
      <c r="C325" s="117"/>
      <c r="D325" s="235"/>
      <c r="O325" s="100"/>
      <c r="P325" s="100"/>
    </row>
    <row r="326" spans="3:16" s="28" customFormat="1">
      <c r="C326" s="117"/>
      <c r="D326" s="235"/>
      <c r="O326" s="100"/>
      <c r="P326" s="100"/>
    </row>
    <row r="327" spans="3:16" s="28" customFormat="1">
      <c r="C327" s="117"/>
      <c r="D327" s="235"/>
      <c r="O327" s="100"/>
      <c r="P327" s="100"/>
    </row>
    <row r="328" spans="3:16" s="28" customFormat="1">
      <c r="C328" s="117"/>
      <c r="D328" s="235"/>
      <c r="O328" s="100"/>
      <c r="P328" s="100"/>
    </row>
    <row r="329" spans="3:16" s="28" customFormat="1">
      <c r="C329" s="117"/>
      <c r="D329" s="235"/>
      <c r="O329" s="100"/>
      <c r="P329" s="100"/>
    </row>
    <row r="330" spans="3:16" s="28" customFormat="1">
      <c r="C330" s="117"/>
      <c r="D330" s="235"/>
      <c r="O330" s="100"/>
      <c r="P330" s="100"/>
    </row>
    <row r="331" spans="3:16" s="28" customFormat="1">
      <c r="C331" s="117"/>
      <c r="D331" s="235"/>
      <c r="O331" s="100"/>
      <c r="P331" s="100"/>
    </row>
    <row r="332" spans="3:16" s="28" customFormat="1">
      <c r="C332" s="117"/>
      <c r="D332" s="235"/>
      <c r="O332" s="100"/>
      <c r="P332" s="100"/>
    </row>
    <row r="333" spans="3:16" s="28" customFormat="1">
      <c r="C333" s="117"/>
      <c r="D333" s="235"/>
      <c r="O333" s="100"/>
      <c r="P333" s="100"/>
    </row>
    <row r="334" spans="3:16" s="28" customFormat="1">
      <c r="C334" s="117"/>
      <c r="D334" s="235"/>
      <c r="O334" s="100"/>
      <c r="P334" s="100"/>
    </row>
    <row r="335" spans="3:16" s="28" customFormat="1">
      <c r="C335" s="117"/>
      <c r="D335" s="235"/>
      <c r="O335" s="100"/>
      <c r="P335" s="100"/>
    </row>
    <row r="336" spans="3:16" s="28" customFormat="1">
      <c r="C336" s="117"/>
      <c r="D336" s="235"/>
      <c r="O336" s="100"/>
      <c r="P336" s="100"/>
    </row>
    <row r="337" spans="3:16" s="28" customFormat="1">
      <c r="C337" s="117"/>
      <c r="D337" s="235"/>
      <c r="O337" s="100"/>
      <c r="P337" s="100"/>
    </row>
    <row r="338" spans="3:16" s="28" customFormat="1">
      <c r="C338" s="117"/>
      <c r="D338" s="235"/>
      <c r="O338" s="100"/>
      <c r="P338" s="100"/>
    </row>
    <row r="339" spans="3:16" s="28" customFormat="1">
      <c r="C339" s="117"/>
      <c r="D339" s="235"/>
      <c r="O339" s="100"/>
      <c r="P339" s="100"/>
    </row>
    <row r="340" spans="3:16" s="28" customFormat="1">
      <c r="C340" s="117"/>
      <c r="D340" s="235"/>
      <c r="O340" s="100"/>
      <c r="P340" s="100"/>
    </row>
    <row r="341" spans="3:16" s="28" customFormat="1">
      <c r="C341" s="117"/>
      <c r="D341" s="235"/>
      <c r="O341" s="100"/>
      <c r="P341" s="100"/>
    </row>
    <row r="342" spans="3:16" s="28" customFormat="1">
      <c r="C342" s="117"/>
      <c r="D342" s="235"/>
      <c r="O342" s="100"/>
      <c r="P342" s="100"/>
    </row>
    <row r="343" spans="3:16" s="28" customFormat="1">
      <c r="C343" s="117"/>
      <c r="D343" s="235"/>
      <c r="O343" s="100"/>
      <c r="P343" s="100"/>
    </row>
    <row r="344" spans="3:16" s="28" customFormat="1">
      <c r="C344" s="117"/>
      <c r="D344" s="235"/>
      <c r="O344" s="100"/>
      <c r="P344" s="100"/>
    </row>
    <row r="345" spans="3:16" s="28" customFormat="1">
      <c r="C345" s="117"/>
      <c r="D345" s="235"/>
      <c r="O345" s="100"/>
      <c r="P345" s="100"/>
    </row>
    <row r="346" spans="3:16" s="28" customFormat="1">
      <c r="C346" s="117"/>
      <c r="D346" s="235"/>
      <c r="O346" s="100"/>
      <c r="P346" s="100"/>
    </row>
    <row r="347" spans="3:16" s="28" customFormat="1">
      <c r="C347" s="117"/>
      <c r="D347" s="235"/>
      <c r="O347" s="100"/>
      <c r="P347" s="100"/>
    </row>
    <row r="348" spans="3:16" s="28" customFormat="1">
      <c r="C348" s="117"/>
      <c r="D348" s="235"/>
      <c r="O348" s="100"/>
      <c r="P348" s="100"/>
    </row>
    <row r="349" spans="3:16" s="28" customFormat="1">
      <c r="C349" s="117"/>
      <c r="D349" s="235"/>
      <c r="O349" s="100"/>
      <c r="P349" s="100"/>
    </row>
    <row r="350" spans="3:16" s="28" customFormat="1">
      <c r="C350" s="117"/>
      <c r="D350" s="235"/>
      <c r="O350" s="100"/>
      <c r="P350" s="100"/>
    </row>
    <row r="351" spans="3:16" s="28" customFormat="1">
      <c r="C351" s="117"/>
      <c r="D351" s="235"/>
      <c r="O351" s="100"/>
      <c r="P351" s="100"/>
    </row>
    <row r="352" spans="3:16" s="28" customFormat="1">
      <c r="C352" s="117"/>
      <c r="D352" s="235"/>
      <c r="O352" s="100"/>
      <c r="P352" s="100"/>
    </row>
    <row r="353" spans="3:16" s="28" customFormat="1">
      <c r="C353" s="117"/>
      <c r="D353" s="235"/>
      <c r="O353" s="100"/>
      <c r="P353" s="100"/>
    </row>
    <row r="354" spans="3:16" s="28" customFormat="1">
      <c r="C354" s="117"/>
      <c r="D354" s="235"/>
      <c r="O354" s="100"/>
      <c r="P354" s="100"/>
    </row>
    <row r="355" spans="3:16" s="28" customFormat="1">
      <c r="C355" s="117"/>
      <c r="D355" s="235"/>
      <c r="O355" s="100"/>
      <c r="P355" s="100"/>
    </row>
    <row r="356" spans="3:16" s="28" customFormat="1">
      <c r="C356" s="117"/>
      <c r="D356" s="235"/>
      <c r="O356" s="100"/>
      <c r="P356" s="100"/>
    </row>
    <row r="357" spans="3:16" s="28" customFormat="1">
      <c r="C357" s="117"/>
      <c r="D357" s="235"/>
      <c r="O357" s="100"/>
      <c r="P357" s="100"/>
    </row>
    <row r="358" spans="3:16" s="28" customFormat="1">
      <c r="C358" s="117"/>
      <c r="D358" s="235"/>
      <c r="O358" s="100"/>
      <c r="P358" s="100"/>
    </row>
    <row r="359" spans="3:16" s="28" customFormat="1">
      <c r="C359" s="117"/>
      <c r="D359" s="235"/>
      <c r="O359" s="100"/>
      <c r="P359" s="100"/>
    </row>
    <row r="360" spans="3:16" s="28" customFormat="1">
      <c r="C360" s="117"/>
      <c r="D360" s="235"/>
      <c r="O360" s="100"/>
      <c r="P360" s="100"/>
    </row>
    <row r="361" spans="3:16" s="28" customFormat="1">
      <c r="C361" s="117"/>
      <c r="D361" s="235"/>
      <c r="O361" s="100"/>
      <c r="P361" s="100"/>
    </row>
    <row r="362" spans="3:16" s="28" customFormat="1">
      <c r="C362" s="117"/>
      <c r="D362" s="235"/>
      <c r="O362" s="100"/>
      <c r="P362" s="100"/>
    </row>
    <row r="363" spans="3:16" s="28" customFormat="1">
      <c r="C363" s="117"/>
      <c r="D363" s="235"/>
      <c r="O363" s="100"/>
      <c r="P363" s="100"/>
    </row>
    <row r="364" spans="3:16" s="28" customFormat="1">
      <c r="C364" s="117"/>
      <c r="D364" s="235"/>
      <c r="O364" s="100"/>
      <c r="P364" s="100"/>
    </row>
    <row r="365" spans="3:16" s="28" customFormat="1">
      <c r="C365" s="117"/>
      <c r="D365" s="235"/>
      <c r="O365" s="100"/>
      <c r="P365" s="100"/>
    </row>
    <row r="366" spans="3:16" s="28" customFormat="1">
      <c r="C366" s="117"/>
      <c r="D366" s="235"/>
      <c r="O366" s="100"/>
      <c r="P366" s="100"/>
    </row>
    <row r="367" spans="3:16" s="28" customFormat="1">
      <c r="C367" s="117"/>
      <c r="D367" s="235"/>
      <c r="O367" s="100"/>
      <c r="P367" s="100"/>
    </row>
    <row r="368" spans="3:16" s="28" customFormat="1">
      <c r="C368" s="117"/>
      <c r="D368" s="235"/>
      <c r="O368" s="100"/>
      <c r="P368" s="100"/>
    </row>
    <row r="369" spans="3:16" s="28" customFormat="1">
      <c r="C369" s="117"/>
      <c r="D369" s="235"/>
      <c r="O369" s="100"/>
      <c r="P369" s="100"/>
    </row>
    <row r="370" spans="3:16" s="28" customFormat="1">
      <c r="C370" s="117"/>
      <c r="D370" s="235"/>
      <c r="O370" s="100"/>
      <c r="P370" s="100"/>
    </row>
    <row r="371" spans="3:16" s="28" customFormat="1">
      <c r="C371" s="117"/>
      <c r="D371" s="235"/>
      <c r="O371" s="100"/>
      <c r="P371" s="100"/>
    </row>
    <row r="372" spans="3:16" s="28" customFormat="1">
      <c r="C372" s="117"/>
      <c r="D372" s="235"/>
      <c r="O372" s="100"/>
      <c r="P372" s="100"/>
    </row>
    <row r="373" spans="3:16" s="28" customFormat="1">
      <c r="C373" s="117"/>
      <c r="D373" s="235"/>
      <c r="O373" s="100"/>
      <c r="P373" s="100"/>
    </row>
    <row r="374" spans="3:16" s="28" customFormat="1">
      <c r="C374" s="117"/>
      <c r="D374" s="235"/>
      <c r="O374" s="100"/>
      <c r="P374" s="100"/>
    </row>
    <row r="375" spans="3:16" s="28" customFormat="1">
      <c r="C375" s="117"/>
      <c r="D375" s="235"/>
      <c r="O375" s="100"/>
      <c r="P375" s="100"/>
    </row>
    <row r="376" spans="3:16" s="28" customFormat="1">
      <c r="C376" s="117"/>
      <c r="D376" s="235"/>
      <c r="O376" s="100"/>
      <c r="P376" s="100"/>
    </row>
    <row r="377" spans="3:16" s="28" customFormat="1">
      <c r="C377" s="117"/>
      <c r="D377" s="235"/>
      <c r="O377" s="100"/>
      <c r="P377" s="100"/>
    </row>
    <row r="378" spans="3:16" s="28" customFormat="1">
      <c r="C378" s="117"/>
      <c r="D378" s="235"/>
      <c r="O378" s="100"/>
      <c r="P378" s="100"/>
    </row>
    <row r="379" spans="3:16" s="28" customFormat="1">
      <c r="C379" s="117"/>
      <c r="D379" s="235"/>
      <c r="O379" s="100"/>
      <c r="P379" s="100"/>
    </row>
    <row r="380" spans="3:16" s="28" customFormat="1">
      <c r="C380" s="117"/>
      <c r="D380" s="235"/>
      <c r="O380" s="100"/>
      <c r="P380" s="100"/>
    </row>
    <row r="381" spans="3:16" s="28" customFormat="1">
      <c r="C381" s="117"/>
      <c r="D381" s="235"/>
      <c r="O381" s="100"/>
      <c r="P381" s="100"/>
    </row>
    <row r="382" spans="3:16" s="28" customFormat="1">
      <c r="C382" s="117"/>
      <c r="D382" s="235"/>
      <c r="O382" s="100"/>
      <c r="P382" s="100"/>
    </row>
    <row r="383" spans="3:16" s="28" customFormat="1">
      <c r="C383" s="117"/>
      <c r="D383" s="235"/>
      <c r="O383" s="100"/>
      <c r="P383" s="100"/>
    </row>
    <row r="384" spans="3:16" s="28" customFormat="1">
      <c r="C384" s="117"/>
      <c r="D384" s="235"/>
      <c r="O384" s="100"/>
      <c r="P384" s="100"/>
    </row>
    <row r="385" spans="3:16" s="28" customFormat="1">
      <c r="C385" s="117"/>
      <c r="D385" s="235"/>
      <c r="O385" s="100"/>
      <c r="P385" s="100"/>
    </row>
    <row r="386" spans="3:16" s="28" customFormat="1">
      <c r="C386" s="117"/>
      <c r="D386" s="235"/>
      <c r="O386" s="100"/>
      <c r="P386" s="100"/>
    </row>
    <row r="387" spans="3:16" s="28" customFormat="1">
      <c r="C387" s="117"/>
      <c r="D387" s="235"/>
      <c r="O387" s="100"/>
      <c r="P387" s="100"/>
    </row>
    <row r="388" spans="3:16" s="28" customFormat="1">
      <c r="C388" s="117"/>
      <c r="D388" s="235"/>
      <c r="O388" s="100"/>
      <c r="P388" s="100"/>
    </row>
    <row r="389" spans="3:16" s="28" customFormat="1">
      <c r="C389" s="117"/>
      <c r="D389" s="235"/>
      <c r="O389" s="100"/>
      <c r="P389" s="100"/>
    </row>
    <row r="390" spans="3:16" s="28" customFormat="1">
      <c r="C390" s="117"/>
      <c r="D390" s="235"/>
      <c r="O390" s="100"/>
      <c r="P390" s="100"/>
    </row>
    <row r="391" spans="3:16" s="28" customFormat="1">
      <c r="C391" s="117"/>
      <c r="D391" s="235"/>
      <c r="O391" s="100"/>
      <c r="P391" s="100"/>
    </row>
    <row r="392" spans="3:16" s="28" customFormat="1">
      <c r="C392" s="117"/>
      <c r="D392" s="235"/>
      <c r="O392" s="100"/>
      <c r="P392" s="100"/>
    </row>
    <row r="393" spans="3:16" s="28" customFormat="1">
      <c r="C393" s="117"/>
      <c r="D393" s="235"/>
      <c r="O393" s="100"/>
      <c r="P393" s="100"/>
    </row>
    <row r="394" spans="3:16" s="28" customFormat="1">
      <c r="C394" s="117"/>
      <c r="D394" s="235"/>
      <c r="O394" s="100"/>
      <c r="P394" s="100"/>
    </row>
    <row r="395" spans="3:16" s="28" customFormat="1">
      <c r="C395" s="117"/>
      <c r="D395" s="235"/>
      <c r="O395" s="100"/>
      <c r="P395" s="100"/>
    </row>
    <row r="396" spans="3:16" s="28" customFormat="1">
      <c r="C396" s="117"/>
      <c r="D396" s="235"/>
      <c r="O396" s="100"/>
      <c r="P396" s="100"/>
    </row>
    <row r="397" spans="3:16" s="28" customFormat="1">
      <c r="C397" s="117"/>
      <c r="D397" s="235"/>
      <c r="O397" s="100"/>
      <c r="P397" s="100"/>
    </row>
    <row r="398" spans="3:16" s="28" customFormat="1">
      <c r="C398" s="117"/>
      <c r="D398" s="235"/>
      <c r="O398" s="100"/>
      <c r="P398" s="100"/>
    </row>
    <row r="399" spans="3:16" s="28" customFormat="1">
      <c r="C399" s="117"/>
      <c r="D399" s="235"/>
      <c r="O399" s="100"/>
      <c r="P399" s="100"/>
    </row>
    <row r="400" spans="3:16" s="28" customFormat="1">
      <c r="C400" s="117"/>
      <c r="D400" s="235"/>
      <c r="O400" s="100"/>
      <c r="P400" s="100"/>
    </row>
    <row r="401" spans="3:16" s="28" customFormat="1">
      <c r="C401" s="117"/>
      <c r="D401" s="235"/>
      <c r="O401" s="100"/>
      <c r="P401" s="100"/>
    </row>
    <row r="402" spans="3:16" s="28" customFormat="1">
      <c r="C402" s="117"/>
      <c r="D402" s="235"/>
      <c r="O402" s="100"/>
      <c r="P402" s="100"/>
    </row>
    <row r="403" spans="3:16" s="28" customFormat="1">
      <c r="C403" s="117"/>
      <c r="D403" s="235"/>
      <c r="O403" s="100"/>
      <c r="P403" s="100"/>
    </row>
    <row r="404" spans="3:16" s="28" customFormat="1">
      <c r="C404" s="117"/>
      <c r="D404" s="235"/>
      <c r="O404" s="100"/>
      <c r="P404" s="100"/>
    </row>
    <row r="405" spans="3:16" s="28" customFormat="1">
      <c r="C405" s="117"/>
      <c r="D405" s="235"/>
      <c r="O405" s="100"/>
      <c r="P405" s="100"/>
    </row>
    <row r="406" spans="3:16" s="28" customFormat="1">
      <c r="C406" s="117"/>
      <c r="D406" s="235"/>
      <c r="O406" s="100"/>
      <c r="P406" s="100"/>
    </row>
    <row r="407" spans="3:16" s="28" customFormat="1">
      <c r="C407" s="117"/>
      <c r="D407" s="235"/>
      <c r="O407" s="100"/>
      <c r="P407" s="100"/>
    </row>
    <row r="408" spans="3:16" s="28" customFormat="1">
      <c r="C408" s="117"/>
      <c r="D408" s="235"/>
      <c r="O408" s="100"/>
      <c r="P408" s="100"/>
    </row>
    <row r="409" spans="3:16" s="28" customFormat="1">
      <c r="C409" s="117"/>
      <c r="D409" s="235"/>
      <c r="O409" s="100"/>
      <c r="P409" s="100"/>
    </row>
    <row r="410" spans="3:16" s="28" customFormat="1">
      <c r="C410" s="117"/>
      <c r="D410" s="235"/>
      <c r="O410" s="100"/>
      <c r="P410" s="100"/>
    </row>
    <row r="411" spans="3:16" s="28" customFormat="1">
      <c r="C411" s="117"/>
      <c r="D411" s="235"/>
      <c r="O411" s="100"/>
      <c r="P411" s="100"/>
    </row>
    <row r="412" spans="3:16" s="28" customFormat="1">
      <c r="C412" s="117"/>
      <c r="D412" s="235"/>
      <c r="O412" s="100"/>
      <c r="P412" s="100"/>
    </row>
    <row r="413" spans="3:16" s="28" customFormat="1">
      <c r="C413" s="117"/>
      <c r="D413" s="235"/>
      <c r="O413" s="100"/>
      <c r="P413" s="100"/>
    </row>
    <row r="414" spans="3:16" s="28" customFormat="1">
      <c r="C414" s="117"/>
      <c r="D414" s="235"/>
      <c r="O414" s="100"/>
      <c r="P414" s="100"/>
    </row>
    <row r="415" spans="3:16" s="28" customFormat="1">
      <c r="C415" s="117"/>
      <c r="D415" s="235"/>
      <c r="O415" s="100"/>
      <c r="P415" s="100"/>
    </row>
    <row r="416" spans="3:16" s="28" customFormat="1">
      <c r="C416" s="117"/>
      <c r="D416" s="235"/>
      <c r="O416" s="100"/>
      <c r="P416" s="100"/>
    </row>
    <row r="417" spans="3:16" s="28" customFormat="1">
      <c r="C417" s="117"/>
      <c r="D417" s="235"/>
      <c r="O417" s="100"/>
      <c r="P417" s="100"/>
    </row>
    <row r="418" spans="3:16" s="28" customFormat="1">
      <c r="C418" s="117"/>
      <c r="D418" s="235"/>
      <c r="O418" s="100"/>
      <c r="P418" s="100"/>
    </row>
    <row r="419" spans="3:16" s="28" customFormat="1">
      <c r="C419" s="117"/>
      <c r="D419" s="235"/>
      <c r="O419" s="100"/>
      <c r="P419" s="100"/>
    </row>
    <row r="420" spans="3:16" s="28" customFormat="1">
      <c r="C420" s="117"/>
      <c r="D420" s="235"/>
      <c r="O420" s="100"/>
      <c r="P420" s="100"/>
    </row>
    <row r="421" spans="3:16" s="28" customFormat="1">
      <c r="C421" s="117"/>
      <c r="D421" s="235"/>
      <c r="O421" s="100"/>
      <c r="P421" s="100"/>
    </row>
    <row r="422" spans="3:16" s="28" customFormat="1">
      <c r="C422" s="117"/>
      <c r="D422" s="235"/>
      <c r="O422" s="100"/>
      <c r="P422" s="100"/>
    </row>
    <row r="423" spans="3:16" s="28" customFormat="1">
      <c r="C423" s="117"/>
      <c r="D423" s="235"/>
      <c r="O423" s="100"/>
      <c r="P423" s="100"/>
    </row>
    <row r="424" spans="3:16" s="28" customFormat="1">
      <c r="C424" s="117"/>
      <c r="D424" s="235"/>
      <c r="O424" s="100"/>
      <c r="P424" s="100"/>
    </row>
    <row r="425" spans="3:16" s="28" customFormat="1">
      <c r="C425" s="117"/>
      <c r="D425" s="235"/>
      <c r="O425" s="100"/>
      <c r="P425" s="100"/>
    </row>
    <row r="426" spans="3:16" s="28" customFormat="1">
      <c r="C426" s="117"/>
      <c r="D426" s="235"/>
      <c r="O426" s="100"/>
      <c r="P426" s="100"/>
    </row>
    <row r="427" spans="3:16" s="28" customFormat="1">
      <c r="C427" s="117"/>
      <c r="D427" s="235"/>
      <c r="O427" s="100"/>
      <c r="P427" s="100"/>
    </row>
    <row r="428" spans="3:16" s="28" customFormat="1">
      <c r="C428" s="117"/>
      <c r="D428" s="235"/>
      <c r="O428" s="100"/>
      <c r="P428" s="100"/>
    </row>
    <row r="429" spans="3:16" s="28" customFormat="1">
      <c r="C429" s="117"/>
      <c r="D429" s="235"/>
      <c r="O429" s="100"/>
      <c r="P429" s="100"/>
    </row>
    <row r="430" spans="3:16" s="28" customFormat="1">
      <c r="C430" s="117"/>
      <c r="D430" s="235"/>
      <c r="O430" s="100"/>
      <c r="P430" s="100"/>
    </row>
    <row r="431" spans="3:16" s="28" customFormat="1">
      <c r="C431" s="117"/>
      <c r="D431" s="235"/>
      <c r="O431" s="100"/>
      <c r="P431" s="100"/>
    </row>
    <row r="432" spans="3:16" s="28" customFormat="1">
      <c r="C432" s="117"/>
      <c r="D432" s="235"/>
      <c r="O432" s="100"/>
      <c r="P432" s="100"/>
    </row>
    <row r="433" spans="3:16" s="28" customFormat="1">
      <c r="C433" s="117"/>
      <c r="D433" s="235"/>
      <c r="O433" s="100"/>
      <c r="P433" s="100"/>
    </row>
    <row r="434" spans="3:16" s="28" customFormat="1">
      <c r="C434" s="117"/>
      <c r="D434" s="235"/>
      <c r="O434" s="100"/>
      <c r="P434" s="100"/>
    </row>
    <row r="435" spans="3:16" s="28" customFormat="1">
      <c r="C435" s="117"/>
      <c r="D435" s="235"/>
      <c r="O435" s="100"/>
      <c r="P435" s="100"/>
    </row>
    <row r="436" spans="3:16" s="28" customFormat="1">
      <c r="C436" s="117"/>
      <c r="D436" s="235"/>
      <c r="O436" s="100"/>
      <c r="P436" s="100"/>
    </row>
    <row r="437" spans="3:16" s="28" customFormat="1">
      <c r="C437" s="117"/>
      <c r="D437" s="235"/>
      <c r="O437" s="100"/>
      <c r="P437" s="100"/>
    </row>
    <row r="438" spans="3:16" s="28" customFormat="1">
      <c r="C438" s="117"/>
      <c r="D438" s="235"/>
      <c r="O438" s="100"/>
      <c r="P438" s="100"/>
    </row>
    <row r="439" spans="3:16" s="28" customFormat="1">
      <c r="C439" s="117"/>
      <c r="D439" s="235"/>
      <c r="O439" s="100"/>
      <c r="P439" s="100"/>
    </row>
    <row r="440" spans="3:16" s="28" customFormat="1">
      <c r="C440" s="117"/>
      <c r="D440" s="235"/>
      <c r="O440" s="100"/>
      <c r="P440" s="100"/>
    </row>
    <row r="441" spans="3:16" s="28" customFormat="1">
      <c r="C441" s="117"/>
      <c r="D441" s="235"/>
      <c r="O441" s="100"/>
      <c r="P441" s="100"/>
    </row>
    <row r="442" spans="3:16" s="28" customFormat="1">
      <c r="C442" s="117"/>
      <c r="D442" s="235"/>
      <c r="O442" s="100"/>
      <c r="P442" s="100"/>
    </row>
    <row r="443" spans="3:16" s="28" customFormat="1">
      <c r="C443" s="117"/>
      <c r="D443" s="235"/>
      <c r="O443" s="100"/>
      <c r="P443" s="100"/>
    </row>
    <row r="444" spans="3:16" s="28" customFormat="1">
      <c r="C444" s="117"/>
      <c r="D444" s="235"/>
      <c r="O444" s="100"/>
      <c r="P444" s="100"/>
    </row>
    <row r="445" spans="3:16" s="28" customFormat="1">
      <c r="C445" s="117"/>
      <c r="D445" s="235"/>
      <c r="O445" s="100"/>
      <c r="P445" s="100"/>
    </row>
    <row r="446" spans="3:16" s="28" customFormat="1">
      <c r="C446" s="117"/>
      <c r="D446" s="235"/>
      <c r="O446" s="100"/>
      <c r="P446" s="100"/>
    </row>
    <row r="447" spans="3:16" s="28" customFormat="1">
      <c r="C447" s="117"/>
      <c r="D447" s="235"/>
      <c r="O447" s="100"/>
      <c r="P447" s="100"/>
    </row>
    <row r="448" spans="3:16" s="28" customFormat="1">
      <c r="C448" s="117"/>
      <c r="D448" s="235"/>
      <c r="O448" s="100"/>
      <c r="P448" s="100"/>
    </row>
    <row r="449" spans="3:16" s="28" customFormat="1">
      <c r="C449" s="117"/>
      <c r="D449" s="235"/>
      <c r="O449" s="100"/>
      <c r="P449" s="100"/>
    </row>
    <row r="450" spans="3:16" s="28" customFormat="1">
      <c r="C450" s="117"/>
      <c r="D450" s="235"/>
      <c r="O450" s="100"/>
      <c r="P450" s="100"/>
    </row>
    <row r="451" spans="3:16" s="28" customFormat="1">
      <c r="C451" s="117"/>
      <c r="D451" s="235"/>
      <c r="O451" s="100"/>
      <c r="P451" s="100"/>
    </row>
    <row r="452" spans="3:16" s="28" customFormat="1">
      <c r="C452" s="117"/>
      <c r="D452" s="235"/>
      <c r="O452" s="100"/>
      <c r="P452" s="100"/>
    </row>
    <row r="453" spans="3:16" s="28" customFormat="1">
      <c r="C453" s="117"/>
      <c r="D453" s="235"/>
      <c r="O453" s="100"/>
      <c r="P453" s="100"/>
    </row>
    <row r="454" spans="3:16" s="28" customFormat="1">
      <c r="C454" s="117"/>
      <c r="D454" s="235"/>
      <c r="O454" s="100"/>
      <c r="P454" s="100"/>
    </row>
    <row r="455" spans="3:16" s="28" customFormat="1">
      <c r="C455" s="117"/>
      <c r="D455" s="235"/>
      <c r="O455" s="100"/>
      <c r="P455" s="100"/>
    </row>
    <row r="456" spans="3:16" s="28" customFormat="1">
      <c r="C456" s="117"/>
      <c r="D456" s="235"/>
      <c r="O456" s="100"/>
      <c r="P456" s="100"/>
    </row>
    <row r="457" spans="3:16" s="28" customFormat="1">
      <c r="C457" s="117"/>
      <c r="D457" s="235"/>
      <c r="O457" s="100"/>
      <c r="P457" s="100"/>
    </row>
    <row r="458" spans="3:16" s="28" customFormat="1">
      <c r="C458" s="117"/>
      <c r="D458" s="235"/>
      <c r="O458" s="100"/>
      <c r="P458" s="100"/>
    </row>
    <row r="459" spans="3:16" s="28" customFormat="1">
      <c r="C459" s="117"/>
      <c r="D459" s="235"/>
      <c r="O459" s="100"/>
      <c r="P459" s="100"/>
    </row>
    <row r="460" spans="3:16" s="28" customFormat="1">
      <c r="C460" s="117"/>
      <c r="D460" s="235"/>
      <c r="O460" s="100"/>
      <c r="P460" s="100"/>
    </row>
    <row r="461" spans="3:16" s="28" customFormat="1">
      <c r="C461" s="117"/>
      <c r="D461" s="235"/>
      <c r="O461" s="100"/>
      <c r="P461" s="100"/>
    </row>
    <row r="462" spans="3:16" s="28" customFormat="1">
      <c r="C462" s="117"/>
      <c r="D462" s="235"/>
      <c r="O462" s="100"/>
      <c r="P462" s="100"/>
    </row>
    <row r="463" spans="3:16" s="28" customFormat="1">
      <c r="C463" s="117"/>
      <c r="D463" s="235"/>
      <c r="O463" s="100"/>
      <c r="P463" s="100"/>
    </row>
    <row r="464" spans="3:16" s="28" customFormat="1">
      <c r="C464" s="117"/>
      <c r="D464" s="235"/>
      <c r="O464" s="100"/>
      <c r="P464" s="100"/>
    </row>
    <row r="465" spans="3:16" s="28" customFormat="1">
      <c r="C465" s="117"/>
      <c r="D465" s="235"/>
      <c r="O465" s="100"/>
      <c r="P465" s="100"/>
    </row>
    <row r="466" spans="3:16" s="28" customFormat="1">
      <c r="C466" s="117"/>
      <c r="D466" s="235"/>
      <c r="O466" s="100"/>
      <c r="P466" s="100"/>
    </row>
    <row r="467" spans="3:16" s="28" customFormat="1">
      <c r="C467" s="117"/>
      <c r="D467" s="235"/>
      <c r="O467" s="100"/>
      <c r="P467" s="100"/>
    </row>
    <row r="468" spans="3:16" s="28" customFormat="1">
      <c r="C468" s="117"/>
      <c r="D468" s="235"/>
      <c r="O468" s="100"/>
      <c r="P468" s="100"/>
    </row>
    <row r="469" spans="3:16" s="28" customFormat="1">
      <c r="C469" s="117"/>
      <c r="D469" s="235"/>
      <c r="O469" s="100"/>
      <c r="P469" s="100"/>
    </row>
    <row r="470" spans="3:16" s="28" customFormat="1">
      <c r="C470" s="117"/>
      <c r="D470" s="235"/>
      <c r="O470" s="100"/>
      <c r="P470" s="100"/>
    </row>
    <row r="471" spans="3:16" s="28" customFormat="1">
      <c r="C471" s="117"/>
      <c r="D471" s="235"/>
      <c r="O471" s="100"/>
      <c r="P471" s="100"/>
    </row>
    <row r="472" spans="3:16" s="28" customFormat="1">
      <c r="C472" s="117"/>
      <c r="D472" s="235"/>
      <c r="O472" s="100"/>
      <c r="P472" s="100"/>
    </row>
    <row r="473" spans="3:16" s="28" customFormat="1">
      <c r="C473" s="117"/>
      <c r="D473" s="235"/>
      <c r="O473" s="100"/>
      <c r="P473" s="100"/>
    </row>
    <row r="474" spans="3:16" s="28" customFormat="1">
      <c r="C474" s="117"/>
      <c r="D474" s="235"/>
      <c r="O474" s="100"/>
      <c r="P474" s="100"/>
    </row>
    <row r="475" spans="3:16" s="28" customFormat="1">
      <c r="C475" s="117"/>
      <c r="D475" s="235"/>
      <c r="O475" s="100"/>
      <c r="P475" s="100"/>
    </row>
    <row r="476" spans="3:16" s="28" customFormat="1">
      <c r="C476" s="117"/>
      <c r="D476" s="235"/>
      <c r="O476" s="100"/>
      <c r="P476" s="100"/>
    </row>
    <row r="477" spans="3:16" s="28" customFormat="1">
      <c r="C477" s="117"/>
      <c r="D477" s="235"/>
      <c r="O477" s="100"/>
      <c r="P477" s="100"/>
    </row>
    <row r="478" spans="3:16" s="28" customFormat="1">
      <c r="C478" s="117"/>
      <c r="D478" s="235"/>
      <c r="O478" s="100"/>
      <c r="P478" s="100"/>
    </row>
    <row r="479" spans="3:16" s="28" customFormat="1">
      <c r="C479" s="117"/>
      <c r="D479" s="235"/>
      <c r="O479" s="100"/>
      <c r="P479" s="100"/>
    </row>
    <row r="480" spans="3:16" s="28" customFormat="1">
      <c r="C480" s="117"/>
      <c r="D480" s="235"/>
      <c r="O480" s="100"/>
      <c r="P480" s="100"/>
    </row>
    <row r="481" spans="3:16" s="28" customFormat="1">
      <c r="C481" s="117"/>
      <c r="D481" s="235"/>
      <c r="O481" s="100"/>
      <c r="P481" s="100"/>
    </row>
    <row r="482" spans="3:16" s="28" customFormat="1">
      <c r="C482" s="117"/>
      <c r="D482" s="235"/>
      <c r="O482" s="100"/>
      <c r="P482" s="100"/>
    </row>
    <row r="483" spans="3:16" s="28" customFormat="1">
      <c r="C483" s="117"/>
      <c r="D483" s="235"/>
      <c r="O483" s="100"/>
      <c r="P483" s="100"/>
    </row>
    <row r="484" spans="3:16" s="28" customFormat="1">
      <c r="C484" s="117"/>
      <c r="D484" s="235"/>
      <c r="O484" s="100"/>
      <c r="P484" s="100"/>
    </row>
    <row r="485" spans="3:16" s="28" customFormat="1">
      <c r="C485" s="117"/>
      <c r="D485" s="235"/>
      <c r="O485" s="100"/>
      <c r="P485" s="100"/>
    </row>
    <row r="486" spans="3:16" s="28" customFormat="1">
      <c r="C486" s="117"/>
      <c r="D486" s="235"/>
      <c r="O486" s="100"/>
      <c r="P486" s="100"/>
    </row>
    <row r="487" spans="3:16" s="28" customFormat="1">
      <c r="C487" s="117"/>
      <c r="D487" s="235"/>
      <c r="O487" s="100"/>
      <c r="P487" s="100"/>
    </row>
  </sheetData>
  <mergeCells count="101">
    <mergeCell ref="A5:A132"/>
    <mergeCell ref="A133:A138"/>
    <mergeCell ref="D6:D7"/>
    <mergeCell ref="D14:D15"/>
    <mergeCell ref="C10:C11"/>
    <mergeCell ref="C19:C20"/>
    <mergeCell ref="C5:C9"/>
    <mergeCell ref="D16:D17"/>
    <mergeCell ref="D10:D11"/>
    <mergeCell ref="D12:D13"/>
    <mergeCell ref="B12:B20"/>
    <mergeCell ref="C12:C18"/>
    <mergeCell ref="D19:D20"/>
    <mergeCell ref="D75:D76"/>
    <mergeCell ref="B67:B73"/>
    <mergeCell ref="B5:B11"/>
    <mergeCell ref="B48:B54"/>
    <mergeCell ref="C55:C60"/>
    <mergeCell ref="D56:D57"/>
    <mergeCell ref="B55:B61"/>
    <mergeCell ref="C21:C25"/>
    <mergeCell ref="C41:C46"/>
    <mergeCell ref="B41:B47"/>
    <mergeCell ref="D42:D43"/>
    <mergeCell ref="B21:B26"/>
    <mergeCell ref="O114:O115"/>
    <mergeCell ref="P114:P115"/>
    <mergeCell ref="B102:B108"/>
    <mergeCell ref="C120:C123"/>
    <mergeCell ref="D121:D122"/>
    <mergeCell ref="B109:B119"/>
    <mergeCell ref="B120:B124"/>
    <mergeCell ref="B38:B40"/>
    <mergeCell ref="B32:B37"/>
    <mergeCell ref="B27:B31"/>
    <mergeCell ref="B62:B66"/>
    <mergeCell ref="D98:D99"/>
    <mergeCell ref="C88:C93"/>
    <mergeCell ref="D89:D90"/>
    <mergeCell ref="D91:D92"/>
    <mergeCell ref="C125:C130"/>
    <mergeCell ref="D126:D127"/>
    <mergeCell ref="B125:B132"/>
    <mergeCell ref="C102:C107"/>
    <mergeCell ref="D103:D104"/>
    <mergeCell ref="D111:D113"/>
    <mergeCell ref="D105:D106"/>
    <mergeCell ref="D114:D116"/>
    <mergeCell ref="D109:D110"/>
    <mergeCell ref="D131:D132"/>
    <mergeCell ref="C131:C132"/>
    <mergeCell ref="D128:D129"/>
    <mergeCell ref="C109:C117"/>
    <mergeCell ref="P3:P4"/>
    <mergeCell ref="I3:N3"/>
    <mergeCell ref="F23:F24"/>
    <mergeCell ref="D22:D24"/>
    <mergeCell ref="D33:D35"/>
    <mergeCell ref="F34:F35"/>
    <mergeCell ref="C32:C36"/>
    <mergeCell ref="C62:C65"/>
    <mergeCell ref="D63:D64"/>
    <mergeCell ref="G3:G4"/>
    <mergeCell ref="H3:H4"/>
    <mergeCell ref="E10:E11"/>
    <mergeCell ref="E19:E20"/>
    <mergeCell ref="E3:E4"/>
    <mergeCell ref="C48:C53"/>
    <mergeCell ref="C3:C4"/>
    <mergeCell ref="D3:D4"/>
    <mergeCell ref="F3:F4"/>
    <mergeCell ref="C27:C30"/>
    <mergeCell ref="D28:D29"/>
    <mergeCell ref="D58:D59"/>
    <mergeCell ref="D51:D52"/>
    <mergeCell ref="D44:D45"/>
    <mergeCell ref="C38:C39"/>
    <mergeCell ref="C2:P2"/>
    <mergeCell ref="C139:C142"/>
    <mergeCell ref="B139:B142"/>
    <mergeCell ref="A139:A142"/>
    <mergeCell ref="D140:D141"/>
    <mergeCell ref="C133:C137"/>
    <mergeCell ref="C118:C119"/>
    <mergeCell ref="B133:B138"/>
    <mergeCell ref="D134:D135"/>
    <mergeCell ref="B81:B87"/>
    <mergeCell ref="B88:B94"/>
    <mergeCell ref="B3:B4"/>
    <mergeCell ref="F114:F115"/>
    <mergeCell ref="B95:B101"/>
    <mergeCell ref="C95:C100"/>
    <mergeCell ref="D96:D97"/>
    <mergeCell ref="B74:B80"/>
    <mergeCell ref="C81:C86"/>
    <mergeCell ref="D82:D83"/>
    <mergeCell ref="C67:C72"/>
    <mergeCell ref="D68:D69"/>
    <mergeCell ref="C74:C79"/>
    <mergeCell ref="D70:D71"/>
    <mergeCell ref="D77:D78"/>
  </mergeCells>
  <conditionalFormatting sqref="O159:P190 O144:P144 O116:O118 O5:O30 O38:O39 O67:O114 O41:O61 O120:O123 O125:O143">
    <cfRule type="containsText" dxfId="62" priority="225" operator="containsText" text="SEVERO">
      <formula>NOT(ISERROR(SEARCH("SEVERO",O5)))</formula>
    </cfRule>
    <cfRule type="containsText" dxfId="61" priority="226" operator="containsText" text="ALTO">
      <formula>NOT(ISERROR(SEARCH("ALTO",O5)))</formula>
    </cfRule>
    <cfRule type="containsText" dxfId="60" priority="227" operator="containsText" text="MODERADO">
      <formula>NOT(ISERROR(SEARCH("MODERADO",O5)))</formula>
    </cfRule>
    <cfRule type="iconSet" priority="228">
      <iconSet iconSet="3Arrows">
        <cfvo type="percent" val="0"/>
        <cfvo type="percent" val="33"/>
        <cfvo type="percent" val="67"/>
      </iconSet>
    </cfRule>
    <cfRule type="containsText" dxfId="59" priority="229" operator="containsText" text="MODERADO">
      <formula>NOT(ISERROR(SEARCH("MODERADO",O5)))</formula>
    </cfRule>
    <cfRule type="cellIs" dxfId="58" priority="230" operator="equal">
      <formula>"MODERADO"</formula>
    </cfRule>
    <cfRule type="cellIs" dxfId="57" priority="231" operator="equal">
      <formula>"ALTO"</formula>
    </cfRule>
    <cfRule type="cellIs" dxfId="56" priority="232" operator="equal">
      <formula>"SEVERO"</formula>
    </cfRule>
  </conditionalFormatting>
  <conditionalFormatting sqref="O32:O36">
    <cfRule type="containsText" dxfId="55" priority="57" operator="containsText" text="SEVERO">
      <formula>NOT(ISERROR(SEARCH("SEVERO",O32)))</formula>
    </cfRule>
    <cfRule type="containsText" dxfId="54" priority="58" operator="containsText" text="ALTO">
      <formula>NOT(ISERROR(SEARCH("ALTO",O32)))</formula>
    </cfRule>
    <cfRule type="containsText" dxfId="53" priority="59" operator="containsText" text="MODERADO">
      <formula>NOT(ISERROR(SEARCH("MODERADO",O32)))</formula>
    </cfRule>
    <cfRule type="iconSet" priority="60">
      <iconSet iconSet="3Arrows">
        <cfvo type="percent" val="0"/>
        <cfvo type="percent" val="33"/>
        <cfvo type="percent" val="67"/>
      </iconSet>
    </cfRule>
    <cfRule type="containsText" dxfId="52" priority="61" operator="containsText" text="MODERADO">
      <formula>NOT(ISERROR(SEARCH("MODERADO",O32)))</formula>
    </cfRule>
    <cfRule type="cellIs" dxfId="51" priority="62" operator="equal">
      <formula>"MODERADO"</formula>
    </cfRule>
    <cfRule type="cellIs" dxfId="50" priority="63" operator="equal">
      <formula>"ALTO"</formula>
    </cfRule>
    <cfRule type="cellIs" dxfId="49" priority="64" operator="equal">
      <formula>"SEVERO"</formula>
    </cfRule>
  </conditionalFormatting>
  <conditionalFormatting sqref="O62:O65">
    <cfRule type="containsText" dxfId="48" priority="273" operator="containsText" text="SEVERO">
      <formula>NOT(ISERROR(SEARCH("SEVERO",O62)))</formula>
    </cfRule>
    <cfRule type="containsText" dxfId="47" priority="274" operator="containsText" text="ALTO">
      <formula>NOT(ISERROR(SEARCH("ALTO",O62)))</formula>
    </cfRule>
    <cfRule type="containsText" dxfId="46" priority="275" operator="containsText" text="MODERADO">
      <formula>NOT(ISERROR(SEARCH("MODERADO",O62)))</formula>
    </cfRule>
    <cfRule type="iconSet" priority="276">
      <iconSet iconSet="3Arrows">
        <cfvo type="percent" val="0"/>
        <cfvo type="percent" val="33"/>
        <cfvo type="percent" val="67"/>
      </iconSet>
    </cfRule>
    <cfRule type="containsText" dxfId="45" priority="277" operator="containsText" text="MODERADO">
      <formula>NOT(ISERROR(SEARCH("MODERADO",O62)))</formula>
    </cfRule>
    <cfRule type="cellIs" dxfId="44" priority="278" operator="equal">
      <formula>"MODERADO"</formula>
    </cfRule>
    <cfRule type="cellIs" dxfId="43" priority="279" operator="equal">
      <formula>"ALTO"</formula>
    </cfRule>
    <cfRule type="cellIs" dxfId="42" priority="280" operator="equal">
      <formula>"SEVERO"</formula>
    </cfRule>
  </conditionalFormatting>
  <conditionalFormatting sqref="O31">
    <cfRule type="containsText" dxfId="41" priority="41" operator="containsText" text="SEVERO">
      <formula>NOT(ISERROR(SEARCH("SEVERO",O31)))</formula>
    </cfRule>
    <cfRule type="containsText" dxfId="40" priority="42" operator="containsText" text="ALTO">
      <formula>NOT(ISERROR(SEARCH("ALTO",O31)))</formula>
    </cfRule>
    <cfRule type="containsText" dxfId="39" priority="43" operator="containsText" text="MODERADO">
      <formula>NOT(ISERROR(SEARCH("MODERADO",O31)))</formula>
    </cfRule>
    <cfRule type="iconSet" priority="44">
      <iconSet iconSet="3Arrows">
        <cfvo type="percent" val="0"/>
        <cfvo type="percent" val="33"/>
        <cfvo type="percent" val="67"/>
      </iconSet>
    </cfRule>
    <cfRule type="containsText" dxfId="38" priority="45" operator="containsText" text="MODERADO">
      <formula>NOT(ISERROR(SEARCH("MODERADO",O31)))</formula>
    </cfRule>
    <cfRule type="cellIs" dxfId="37" priority="46" operator="equal">
      <formula>"MODERADO"</formula>
    </cfRule>
    <cfRule type="cellIs" dxfId="36" priority="47" operator="equal">
      <formula>"ALTO"</formula>
    </cfRule>
    <cfRule type="cellIs" dxfId="35" priority="48" operator="equal">
      <formula>"SEVERO"</formula>
    </cfRule>
  </conditionalFormatting>
  <conditionalFormatting sqref="O37">
    <cfRule type="containsText" dxfId="34" priority="33" operator="containsText" text="SEVERO">
      <formula>NOT(ISERROR(SEARCH("SEVERO",O37)))</formula>
    </cfRule>
    <cfRule type="containsText" dxfId="33" priority="34" operator="containsText" text="ALTO">
      <formula>NOT(ISERROR(SEARCH("ALTO",O37)))</formula>
    </cfRule>
    <cfRule type="containsText" dxfId="32" priority="35" operator="containsText" text="MODERADO">
      <formula>NOT(ISERROR(SEARCH("MODERADO",O37)))</formula>
    </cfRule>
    <cfRule type="iconSet" priority="36">
      <iconSet iconSet="3Arrows">
        <cfvo type="percent" val="0"/>
        <cfvo type="percent" val="33"/>
        <cfvo type="percent" val="67"/>
      </iconSet>
    </cfRule>
    <cfRule type="containsText" dxfId="31" priority="37" operator="containsText" text="MODERADO">
      <formula>NOT(ISERROR(SEARCH("MODERADO",O37)))</formula>
    </cfRule>
    <cfRule type="cellIs" dxfId="30" priority="38" operator="equal">
      <formula>"MODERADO"</formula>
    </cfRule>
    <cfRule type="cellIs" dxfId="29" priority="39" operator="equal">
      <formula>"ALTO"</formula>
    </cfRule>
    <cfRule type="cellIs" dxfId="28" priority="40" operator="equal">
      <formula>"SEVERO"</formula>
    </cfRule>
  </conditionalFormatting>
  <conditionalFormatting sqref="O40">
    <cfRule type="containsText" dxfId="27" priority="25" operator="containsText" text="SEVERO">
      <formula>NOT(ISERROR(SEARCH("SEVERO",O40)))</formula>
    </cfRule>
    <cfRule type="containsText" dxfId="26" priority="26" operator="containsText" text="ALTO">
      <formula>NOT(ISERROR(SEARCH("ALTO",O40)))</formula>
    </cfRule>
    <cfRule type="containsText" dxfId="25" priority="27" operator="containsText" text="MODERADO">
      <formula>NOT(ISERROR(SEARCH("MODERADO",O40)))</formula>
    </cfRule>
    <cfRule type="iconSet" priority="28">
      <iconSet iconSet="3Arrows">
        <cfvo type="percent" val="0"/>
        <cfvo type="percent" val="33"/>
        <cfvo type="percent" val="67"/>
      </iconSet>
    </cfRule>
    <cfRule type="containsText" dxfId="24" priority="29" operator="containsText" text="MODERADO">
      <formula>NOT(ISERROR(SEARCH("MODERADO",O40)))</formula>
    </cfRule>
    <cfRule type="cellIs" dxfId="23" priority="30" operator="equal">
      <formula>"MODERADO"</formula>
    </cfRule>
    <cfRule type="cellIs" dxfId="22" priority="31" operator="equal">
      <formula>"ALTO"</formula>
    </cfRule>
    <cfRule type="cellIs" dxfId="21" priority="32" operator="equal">
      <formula>"SEVERO"</formula>
    </cfRule>
  </conditionalFormatting>
  <conditionalFormatting sqref="O66">
    <cfRule type="containsText" dxfId="20" priority="17" operator="containsText" text="SEVERO">
      <formula>NOT(ISERROR(SEARCH("SEVERO",O66)))</formula>
    </cfRule>
    <cfRule type="containsText" dxfId="19" priority="18" operator="containsText" text="ALTO">
      <formula>NOT(ISERROR(SEARCH("ALTO",O66)))</formula>
    </cfRule>
    <cfRule type="containsText" dxfId="18" priority="19" operator="containsText" text="MODERADO">
      <formula>NOT(ISERROR(SEARCH("MODERADO",O66)))</formula>
    </cfRule>
    <cfRule type="iconSet" priority="20">
      <iconSet iconSet="3Arrows">
        <cfvo type="percent" val="0"/>
        <cfvo type="percent" val="33"/>
        <cfvo type="percent" val="67"/>
      </iconSet>
    </cfRule>
    <cfRule type="containsText" dxfId="17" priority="21" operator="containsText" text="MODERADO">
      <formula>NOT(ISERROR(SEARCH("MODERADO",O66)))</formula>
    </cfRule>
    <cfRule type="cellIs" dxfId="16" priority="22" operator="equal">
      <formula>"MODERADO"</formula>
    </cfRule>
    <cfRule type="cellIs" dxfId="15" priority="23" operator="equal">
      <formula>"ALTO"</formula>
    </cfRule>
    <cfRule type="cellIs" dxfId="14" priority="24" operator="equal">
      <formula>"SEVERO"</formula>
    </cfRule>
  </conditionalFormatting>
  <conditionalFormatting sqref="O119">
    <cfRule type="containsText" dxfId="13" priority="9" operator="containsText" text="SEVERO">
      <formula>NOT(ISERROR(SEARCH("SEVERO",O119)))</formula>
    </cfRule>
    <cfRule type="containsText" dxfId="12" priority="10" operator="containsText" text="ALTO">
      <formula>NOT(ISERROR(SEARCH("ALTO",O119)))</formula>
    </cfRule>
    <cfRule type="containsText" dxfId="11" priority="11" operator="containsText" text="MODERADO">
      <formula>NOT(ISERROR(SEARCH("MODERADO",O119)))</formula>
    </cfRule>
    <cfRule type="iconSet" priority="12">
      <iconSet iconSet="3Arrows">
        <cfvo type="percent" val="0"/>
        <cfvo type="percent" val="33"/>
        <cfvo type="percent" val="67"/>
      </iconSet>
    </cfRule>
    <cfRule type="containsText" dxfId="10" priority="13" operator="containsText" text="MODERADO">
      <formula>NOT(ISERROR(SEARCH("MODERADO",O119)))</formula>
    </cfRule>
    <cfRule type="cellIs" dxfId="9" priority="14" operator="equal">
      <formula>"MODERADO"</formula>
    </cfRule>
    <cfRule type="cellIs" dxfId="8" priority="15" operator="equal">
      <formula>"ALTO"</formula>
    </cfRule>
    <cfRule type="cellIs" dxfId="7" priority="16" operator="equal">
      <formula>"SEVERO"</formula>
    </cfRule>
  </conditionalFormatting>
  <conditionalFormatting sqref="O124">
    <cfRule type="containsText" dxfId="6" priority="1" operator="containsText" text="SEVERO">
      <formula>NOT(ISERROR(SEARCH("SEVERO",O124)))</formula>
    </cfRule>
    <cfRule type="containsText" dxfId="5" priority="2" operator="containsText" text="ALTO">
      <formula>NOT(ISERROR(SEARCH("ALTO",O124)))</formula>
    </cfRule>
    <cfRule type="containsText" dxfId="4" priority="3" operator="containsText" text="MODERADO">
      <formula>NOT(ISERROR(SEARCH("MODERADO",O124)))</formula>
    </cfRule>
    <cfRule type="iconSet" priority="4">
      <iconSet iconSet="3Arrows">
        <cfvo type="percent" val="0"/>
        <cfvo type="percent" val="33"/>
        <cfvo type="percent" val="67"/>
      </iconSet>
    </cfRule>
    <cfRule type="containsText" dxfId="3" priority="5" operator="containsText" text="MODERADO">
      <formula>NOT(ISERROR(SEARCH("MODERADO",O124)))</formula>
    </cfRule>
    <cfRule type="cellIs" dxfId="2" priority="6" operator="equal">
      <formula>"MODERADO"</formula>
    </cfRule>
    <cfRule type="cellIs" dxfId="1" priority="7" operator="equal">
      <formula>"ALTO"</formula>
    </cfRule>
    <cfRule type="cellIs" dxfId="0" priority="8" operator="equal">
      <formula>"SEVERO"</formula>
    </cfRule>
  </conditionalFormatting>
  <pageMargins left="0.7" right="0.7" top="0.75" bottom="0.75" header="0.3" footer="0.3"/>
  <pageSetup paperSize="9" scale="25" orientation="portrait" r:id="rId1"/>
  <rowBreaks count="3" manualBreakCount="3">
    <brk id="101" max="16" man="1"/>
    <brk id="152" max="16383" man="1"/>
    <brk id="153" max="16383" man="1"/>
  </rowBreaks>
  <ignoredErrors>
    <ignoredError sqref="M5 M6:M24 M25:M142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AE8"/>
  <sheetViews>
    <sheetView workbookViewId="0">
      <selection activeCell="F4" sqref="F4"/>
    </sheetView>
  </sheetViews>
  <sheetFormatPr baseColWidth="10" defaultColWidth="11.42578125" defaultRowHeight="15"/>
  <cols>
    <col min="1" max="1" width="18.42578125" customWidth="1"/>
    <col min="2" max="2" width="22.140625" customWidth="1"/>
    <col min="3" max="3" width="14" customWidth="1"/>
    <col min="4" max="4" width="13.140625" customWidth="1"/>
    <col min="5" max="5" width="19" customWidth="1"/>
    <col min="6" max="6" width="15.7109375" customWidth="1"/>
    <col min="7" max="7" width="17.28515625" customWidth="1"/>
    <col min="8" max="8" width="14" customWidth="1"/>
    <col min="9" max="9" width="21.5703125" customWidth="1"/>
    <col min="10" max="10" width="3.7109375" customWidth="1"/>
    <col min="11" max="11" width="3.85546875" customWidth="1"/>
    <col min="12" max="12" width="3.7109375" customWidth="1"/>
    <col min="13" max="13" width="5.140625" customWidth="1"/>
    <col min="14" max="14" width="7.85546875" customWidth="1"/>
    <col min="15" max="15" width="14.85546875" customWidth="1"/>
    <col min="16" max="16" width="17.85546875" customWidth="1"/>
    <col min="17" max="17" width="18.140625" customWidth="1"/>
    <col min="18" max="18" width="4" customWidth="1"/>
    <col min="19" max="19" width="17.5703125" customWidth="1"/>
    <col min="20" max="20" width="18" customWidth="1"/>
    <col min="21" max="21" width="19.5703125" customWidth="1"/>
    <col min="22" max="22" width="16" customWidth="1"/>
  </cols>
  <sheetData>
    <row r="1" spans="1:31" ht="26.25">
      <c r="A1" s="338" t="s">
        <v>39</v>
      </c>
      <c r="B1" s="338"/>
      <c r="C1" s="338"/>
      <c r="D1" s="338"/>
      <c r="E1" s="338"/>
      <c r="F1" s="338"/>
      <c r="G1" s="338"/>
      <c r="H1" s="338"/>
      <c r="I1" s="338"/>
      <c r="J1" s="338"/>
      <c r="K1" s="338"/>
      <c r="L1" s="338"/>
      <c r="M1" s="338"/>
      <c r="N1" s="338"/>
      <c r="O1" s="338"/>
      <c r="P1" s="338"/>
      <c r="Q1" s="338"/>
      <c r="R1" s="338"/>
      <c r="S1" s="339"/>
      <c r="T1" s="339"/>
      <c r="U1" s="3"/>
      <c r="V1" s="3"/>
    </row>
    <row r="2" spans="1:31" ht="27.75" customHeight="1">
      <c r="A2" s="346" t="s">
        <v>20</v>
      </c>
      <c r="B2" s="346" t="s">
        <v>0</v>
      </c>
      <c r="C2" s="346" t="s">
        <v>21</v>
      </c>
      <c r="D2" s="346" t="s">
        <v>22</v>
      </c>
      <c r="E2" s="346" t="s">
        <v>37</v>
      </c>
      <c r="F2" s="346" t="s">
        <v>23</v>
      </c>
      <c r="G2" s="346" t="s">
        <v>24</v>
      </c>
      <c r="H2" s="348" t="s">
        <v>68</v>
      </c>
      <c r="I2" s="348" t="s">
        <v>69</v>
      </c>
      <c r="J2" s="343" t="s">
        <v>74</v>
      </c>
      <c r="K2" s="344"/>
      <c r="L2" s="344"/>
      <c r="M2" s="344"/>
      <c r="N2" s="345"/>
      <c r="O2" s="15" t="s">
        <v>26</v>
      </c>
      <c r="P2" s="3"/>
      <c r="Q2" s="3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7"/>
      <c r="AD2" s="17"/>
      <c r="AE2" s="19"/>
    </row>
    <row r="3" spans="1:31" ht="68.25" customHeight="1">
      <c r="A3" s="347"/>
      <c r="B3" s="347"/>
      <c r="C3" s="347"/>
      <c r="D3" s="347"/>
      <c r="E3" s="347"/>
      <c r="F3" s="347"/>
      <c r="G3" s="347"/>
      <c r="H3" s="349"/>
      <c r="I3" s="349"/>
      <c r="J3" s="13" t="s">
        <v>70</v>
      </c>
      <c r="K3" s="13" t="s">
        <v>71</v>
      </c>
      <c r="L3" s="13" t="s">
        <v>72</v>
      </c>
      <c r="M3" s="13" t="s">
        <v>73</v>
      </c>
      <c r="N3" s="14" t="s">
        <v>75</v>
      </c>
      <c r="O3" s="12" t="s">
        <v>76</v>
      </c>
      <c r="P3" s="2" t="s">
        <v>77</v>
      </c>
      <c r="Q3" s="2" t="s">
        <v>27</v>
      </c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1"/>
      <c r="AD3" s="21"/>
      <c r="AE3" s="19"/>
    </row>
    <row r="4" spans="1:31" ht="33.75" customHeight="1">
      <c r="A4" s="350" t="s">
        <v>36</v>
      </c>
      <c r="B4" s="351" t="s">
        <v>3</v>
      </c>
      <c r="C4" s="341" t="s">
        <v>35</v>
      </c>
      <c r="D4" s="6" t="s">
        <v>4</v>
      </c>
      <c r="E4" s="4" t="s">
        <v>5</v>
      </c>
      <c r="F4" s="5" t="s">
        <v>6</v>
      </c>
      <c r="G4" s="5" t="s">
        <v>7</v>
      </c>
      <c r="H4" s="16"/>
      <c r="I4" s="16"/>
      <c r="J4" s="22"/>
      <c r="K4" s="22"/>
      <c r="L4" s="22"/>
      <c r="M4" s="22"/>
      <c r="N4" s="23"/>
      <c r="O4" s="24"/>
    </row>
    <row r="5" spans="1:31" ht="22.5">
      <c r="A5" s="350"/>
      <c r="B5" s="351"/>
      <c r="C5" s="342"/>
      <c r="D5" s="6" t="s">
        <v>8</v>
      </c>
      <c r="E5" s="4" t="s">
        <v>9</v>
      </c>
      <c r="F5" s="5" t="s">
        <v>10</v>
      </c>
      <c r="G5" s="5" t="s">
        <v>1</v>
      </c>
    </row>
    <row r="6" spans="1:31" ht="22.5">
      <c r="A6" s="350"/>
      <c r="B6" s="351"/>
      <c r="C6" s="7" t="s">
        <v>28</v>
      </c>
      <c r="D6" s="6" t="s">
        <v>11</v>
      </c>
      <c r="E6" s="4" t="s">
        <v>12</v>
      </c>
      <c r="F6" s="5" t="s">
        <v>13</v>
      </c>
      <c r="G6" s="4" t="s">
        <v>38</v>
      </c>
    </row>
    <row r="7" spans="1:31">
      <c r="A7" s="350"/>
      <c r="B7" s="351"/>
      <c r="C7" s="7" t="s">
        <v>29</v>
      </c>
      <c r="D7" s="6" t="s">
        <v>14</v>
      </c>
      <c r="E7" s="4" t="s">
        <v>15</v>
      </c>
      <c r="F7" s="5" t="s">
        <v>16</v>
      </c>
      <c r="G7" s="5" t="s">
        <v>17</v>
      </c>
    </row>
    <row r="8" spans="1:31">
      <c r="A8" s="350"/>
      <c r="B8" s="351"/>
      <c r="C8" s="1"/>
      <c r="D8" s="340"/>
      <c r="E8" s="340"/>
      <c r="F8" s="5" t="s">
        <v>18</v>
      </c>
      <c r="G8" s="5" t="s">
        <v>19</v>
      </c>
    </row>
  </sheetData>
  <mergeCells count="16">
    <mergeCell ref="A1:R1"/>
    <mergeCell ref="S1:T1"/>
    <mergeCell ref="D8:E8"/>
    <mergeCell ref="C4:C5"/>
    <mergeCell ref="J2:N2"/>
    <mergeCell ref="B2:B3"/>
    <mergeCell ref="C2:C3"/>
    <mergeCell ref="A2:A3"/>
    <mergeCell ref="D2:D3"/>
    <mergeCell ref="E2:E3"/>
    <mergeCell ref="F2:F3"/>
    <mergeCell ref="G2:G3"/>
    <mergeCell ref="H2:H3"/>
    <mergeCell ref="I2:I3"/>
    <mergeCell ref="A4:A8"/>
    <mergeCell ref="B4:B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B1:E24"/>
  <sheetViews>
    <sheetView view="pageBreakPreview" zoomScaleNormal="100" zoomScaleSheetLayoutView="100" workbookViewId="0">
      <selection activeCell="E18" sqref="E18"/>
    </sheetView>
  </sheetViews>
  <sheetFormatPr baseColWidth="10" defaultColWidth="11.42578125" defaultRowHeight="15"/>
  <cols>
    <col min="1" max="1" width="4.7109375" customWidth="1"/>
    <col min="2" max="2" width="20.28515625" customWidth="1"/>
    <col min="3" max="3" width="20" customWidth="1"/>
    <col min="4" max="4" width="30.85546875" customWidth="1"/>
    <col min="5" max="5" width="43.42578125" customWidth="1"/>
  </cols>
  <sheetData>
    <row r="1" spans="2:5" ht="15.75" thickBot="1">
      <c r="B1" s="252"/>
      <c r="C1" s="252"/>
      <c r="D1" s="252"/>
      <c r="E1" s="252"/>
    </row>
    <row r="2" spans="2:5" s="36" customFormat="1" ht="46.5" customHeight="1" thickTop="1" thickBot="1">
      <c r="B2" s="205"/>
      <c r="C2" s="354" t="s">
        <v>270</v>
      </c>
      <c r="D2" s="355"/>
      <c r="E2" s="356"/>
    </row>
    <row r="3" spans="2:5" ht="15" customHeight="1" thickTop="1">
      <c r="B3" s="360" t="s">
        <v>158</v>
      </c>
      <c r="C3" s="362" t="s">
        <v>37</v>
      </c>
      <c r="D3" s="364" t="s">
        <v>23</v>
      </c>
      <c r="E3" s="365" t="s">
        <v>24</v>
      </c>
    </row>
    <row r="4" spans="2:5" ht="15" customHeight="1">
      <c r="B4" s="360"/>
      <c r="C4" s="363"/>
      <c r="D4" s="363"/>
      <c r="E4" s="366"/>
    </row>
    <row r="5" spans="2:5" ht="15" customHeight="1">
      <c r="B5" s="360"/>
      <c r="C5" s="358" t="s">
        <v>153</v>
      </c>
      <c r="D5" s="192" t="s">
        <v>96</v>
      </c>
      <c r="E5" s="191" t="s">
        <v>95</v>
      </c>
    </row>
    <row r="6" spans="2:5" ht="15" customHeight="1" thickBot="1">
      <c r="B6" s="360"/>
      <c r="C6" s="367"/>
      <c r="D6" s="196" t="s">
        <v>199</v>
      </c>
      <c r="E6" s="197" t="s">
        <v>161</v>
      </c>
    </row>
    <row r="7" spans="2:5" ht="34.5" thickTop="1">
      <c r="B7" s="360"/>
      <c r="C7" s="357" t="s">
        <v>154</v>
      </c>
      <c r="D7" s="194" t="s">
        <v>98</v>
      </c>
      <c r="E7" s="195" t="s">
        <v>159</v>
      </c>
    </row>
    <row r="8" spans="2:5">
      <c r="B8" s="360"/>
      <c r="C8" s="358"/>
      <c r="D8" s="193" t="s">
        <v>117</v>
      </c>
      <c r="E8" s="368" t="s">
        <v>25</v>
      </c>
    </row>
    <row r="9" spans="2:5" ht="15" customHeight="1" thickBot="1">
      <c r="B9" s="360"/>
      <c r="C9" s="359"/>
      <c r="D9" s="196" t="s">
        <v>160</v>
      </c>
      <c r="E9" s="369"/>
    </row>
    <row r="10" spans="2:5" ht="15" customHeight="1" thickTop="1" thickBot="1">
      <c r="B10" s="360"/>
      <c r="C10" s="187" t="s">
        <v>155</v>
      </c>
      <c r="D10" s="198" t="s">
        <v>162</v>
      </c>
      <c r="E10" s="199" t="s">
        <v>95</v>
      </c>
    </row>
    <row r="11" spans="2:5" ht="27.75" customHeight="1" thickTop="1" thickBot="1">
      <c r="B11" s="360"/>
      <c r="C11" s="219" t="s">
        <v>210</v>
      </c>
      <c r="D11" s="198" t="s">
        <v>269</v>
      </c>
      <c r="E11" s="204" t="s">
        <v>214</v>
      </c>
    </row>
    <row r="12" spans="2:5" ht="30.75" customHeight="1" thickTop="1" thickBot="1">
      <c r="B12" s="360"/>
      <c r="C12" s="220" t="s">
        <v>211</v>
      </c>
      <c r="D12" s="219" t="s">
        <v>240</v>
      </c>
      <c r="E12" s="204" t="s">
        <v>213</v>
      </c>
    </row>
    <row r="13" spans="2:5" ht="39.75" customHeight="1" thickTop="1" thickBot="1">
      <c r="B13" s="360"/>
      <c r="C13" s="188" t="s">
        <v>163</v>
      </c>
      <c r="D13" s="200" t="s">
        <v>171</v>
      </c>
      <c r="E13" s="188" t="s">
        <v>164</v>
      </c>
    </row>
    <row r="14" spans="2:5" ht="36.75" customHeight="1" thickTop="1">
      <c r="B14" s="360"/>
      <c r="C14" s="352" t="s">
        <v>97</v>
      </c>
      <c r="D14" s="352" t="s">
        <v>271</v>
      </c>
      <c r="E14" s="202" t="s">
        <v>168</v>
      </c>
    </row>
    <row r="15" spans="2:5" ht="57" thickBot="1">
      <c r="B15" s="360"/>
      <c r="C15" s="353"/>
      <c r="D15" s="353"/>
      <c r="E15" s="203" t="s">
        <v>170</v>
      </c>
    </row>
    <row r="16" spans="2:5" ht="15.75" thickTop="1">
      <c r="B16" s="360"/>
      <c r="C16" s="357" t="s">
        <v>167</v>
      </c>
      <c r="D16" s="370" t="s">
        <v>212</v>
      </c>
      <c r="E16" s="201" t="s">
        <v>165</v>
      </c>
    </row>
    <row r="17" spans="2:5">
      <c r="B17" s="360"/>
      <c r="C17" s="358"/>
      <c r="D17" s="370"/>
      <c r="E17" s="189" t="s">
        <v>166</v>
      </c>
    </row>
    <row r="18" spans="2:5" ht="15.75" thickBot="1">
      <c r="B18" s="361"/>
      <c r="C18" s="359"/>
      <c r="D18" s="353"/>
      <c r="E18" s="190" t="s">
        <v>169</v>
      </c>
    </row>
    <row r="19" spans="2:5" ht="15.75" thickTop="1">
      <c r="D19" s="37"/>
    </row>
    <row r="20" spans="2:5">
      <c r="C20" s="28"/>
      <c r="D20" s="28"/>
      <c r="E20" s="35"/>
    </row>
    <row r="21" spans="2:5">
      <c r="C21" s="28"/>
      <c r="D21" s="28"/>
      <c r="E21" s="28"/>
    </row>
    <row r="22" spans="2:5">
      <c r="C22" s="28"/>
      <c r="D22" s="28"/>
      <c r="E22" s="28"/>
    </row>
    <row r="23" spans="2:5">
      <c r="C23" s="28"/>
      <c r="E23" s="28"/>
    </row>
    <row r="24" spans="2:5">
      <c r="C24" s="28"/>
      <c r="E24" s="28"/>
    </row>
  </sheetData>
  <mergeCells count="13">
    <mergeCell ref="D14:D15"/>
    <mergeCell ref="C2:E2"/>
    <mergeCell ref="B1:E1"/>
    <mergeCell ref="C16:C18"/>
    <mergeCell ref="B3:B18"/>
    <mergeCell ref="C3:C4"/>
    <mergeCell ref="D3:D4"/>
    <mergeCell ref="E3:E4"/>
    <mergeCell ref="C7:C9"/>
    <mergeCell ref="C5:C6"/>
    <mergeCell ref="E8:E9"/>
    <mergeCell ref="C14:C15"/>
    <mergeCell ref="D16:D18"/>
  </mergeCells>
  <pageMargins left="0.7" right="0.7" top="0.75" bottom="0.75" header="0.3" footer="0.3"/>
  <pageSetup paperSize="9" scale="63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499984740745262"/>
  </sheetPr>
  <dimension ref="C2:G52"/>
  <sheetViews>
    <sheetView view="pageBreakPreview" topLeftCell="A28" zoomScale="60" zoomScaleNormal="90" workbookViewId="0">
      <selection activeCell="F65" sqref="F65"/>
    </sheetView>
  </sheetViews>
  <sheetFormatPr baseColWidth="10" defaultColWidth="11.42578125" defaultRowHeight="15"/>
  <cols>
    <col min="1" max="1" width="6.28515625" customWidth="1"/>
    <col min="2" max="2" width="5.5703125" customWidth="1"/>
    <col min="3" max="4" width="36.42578125" customWidth="1"/>
    <col min="5" max="5" width="37.5703125" customWidth="1"/>
    <col min="6" max="6" width="15.7109375" customWidth="1"/>
  </cols>
  <sheetData>
    <row r="2" spans="3:6" ht="15.75" thickBot="1"/>
    <row r="3" spans="3:6" ht="28.5" customHeight="1" thickBot="1">
      <c r="C3" s="184" t="s">
        <v>20</v>
      </c>
      <c r="D3" s="185" t="s">
        <v>241</v>
      </c>
      <c r="E3" s="185" t="s">
        <v>242</v>
      </c>
      <c r="F3" s="186" t="s">
        <v>75</v>
      </c>
    </row>
    <row r="4" spans="3:6" ht="28.5" customHeight="1">
      <c r="C4" s="374" t="s">
        <v>243</v>
      </c>
      <c r="D4" s="175" t="s">
        <v>96</v>
      </c>
      <c r="E4" s="175" t="s">
        <v>95</v>
      </c>
      <c r="F4" s="183">
        <v>7</v>
      </c>
    </row>
    <row r="5" spans="3:6" ht="24">
      <c r="C5" s="375"/>
      <c r="D5" s="158" t="s">
        <v>91</v>
      </c>
      <c r="E5" s="158" t="s">
        <v>207</v>
      </c>
      <c r="F5" s="159">
        <v>7</v>
      </c>
    </row>
    <row r="6" spans="3:6" ht="57.75" customHeight="1">
      <c r="C6" s="173" t="s">
        <v>244</v>
      </c>
      <c r="D6" s="171" t="s">
        <v>146</v>
      </c>
      <c r="E6" s="158" t="s">
        <v>95</v>
      </c>
      <c r="F6" s="161">
        <v>7</v>
      </c>
    </row>
    <row r="7" spans="3:6">
      <c r="C7" s="173" t="s">
        <v>245</v>
      </c>
      <c r="D7" s="158" t="s">
        <v>103</v>
      </c>
      <c r="E7" s="158" t="s">
        <v>113</v>
      </c>
      <c r="F7" s="161">
        <v>4</v>
      </c>
    </row>
    <row r="8" spans="3:6" ht="36">
      <c r="C8" s="173" t="s">
        <v>249</v>
      </c>
      <c r="D8" s="171" t="s">
        <v>114</v>
      </c>
      <c r="E8" s="171" t="s">
        <v>116</v>
      </c>
      <c r="F8" s="174">
        <v>3</v>
      </c>
    </row>
    <row r="9" spans="3:6" ht="24">
      <c r="C9" s="173" t="s">
        <v>248</v>
      </c>
      <c r="D9" s="171" t="s">
        <v>115</v>
      </c>
      <c r="E9" s="171" t="s">
        <v>25</v>
      </c>
      <c r="F9" s="174">
        <v>3</v>
      </c>
    </row>
    <row r="10" spans="3:6" ht="24">
      <c r="C10" s="173" t="s">
        <v>111</v>
      </c>
      <c r="D10" s="171" t="s">
        <v>121</v>
      </c>
      <c r="E10" s="171" t="s">
        <v>25</v>
      </c>
      <c r="F10" s="174">
        <v>1</v>
      </c>
    </row>
    <row r="11" spans="3:6" ht="39" customHeight="1">
      <c r="C11" s="375" t="s">
        <v>247</v>
      </c>
      <c r="D11" s="376" t="s">
        <v>271</v>
      </c>
      <c r="E11" s="171" t="s">
        <v>225</v>
      </c>
      <c r="F11" s="377">
        <v>3</v>
      </c>
    </row>
    <row r="12" spans="3:6" ht="48">
      <c r="C12" s="375"/>
      <c r="D12" s="376"/>
      <c r="E12" s="171" t="s">
        <v>246</v>
      </c>
      <c r="F12" s="377"/>
    </row>
    <row r="13" spans="3:6" ht="48">
      <c r="C13" s="375"/>
      <c r="D13" s="376"/>
      <c r="E13" s="171" t="s">
        <v>118</v>
      </c>
      <c r="F13" s="377"/>
    </row>
    <row r="14" spans="3:6" ht="37.5" customHeight="1" thickBot="1">
      <c r="C14" s="163" t="s">
        <v>111</v>
      </c>
      <c r="D14" s="172" t="s">
        <v>127</v>
      </c>
      <c r="E14" s="172" t="s">
        <v>128</v>
      </c>
      <c r="F14" s="165">
        <v>1</v>
      </c>
    </row>
    <row r="15" spans="3:6" ht="21" customHeight="1" thickBot="1">
      <c r="C15" s="28"/>
      <c r="D15" s="28"/>
      <c r="E15" s="206" t="s">
        <v>75</v>
      </c>
      <c r="F15" s="207">
        <f>SUM(F4:F14)</f>
        <v>36</v>
      </c>
    </row>
    <row r="16" spans="3:6" ht="14.25" customHeight="1">
      <c r="C16" s="8"/>
      <c r="D16" s="8"/>
      <c r="E16" s="169"/>
      <c r="F16" s="169"/>
    </row>
    <row r="17" spans="3:6" ht="15.75" thickBot="1">
      <c r="C17" s="19"/>
      <c r="D17" s="19"/>
      <c r="E17" s="19"/>
      <c r="F17" s="170"/>
    </row>
    <row r="18" spans="3:6" ht="28.5" customHeight="1" thickBot="1">
      <c r="C18" s="180" t="s">
        <v>20</v>
      </c>
      <c r="D18" s="181" t="s">
        <v>241</v>
      </c>
      <c r="E18" s="181" t="s">
        <v>250</v>
      </c>
      <c r="F18" s="182" t="s">
        <v>75</v>
      </c>
    </row>
    <row r="19" spans="3:6" ht="48">
      <c r="C19" s="178" t="s">
        <v>251</v>
      </c>
      <c r="D19" s="175" t="s">
        <v>96</v>
      </c>
      <c r="E19" s="175" t="s">
        <v>95</v>
      </c>
      <c r="F19" s="179">
        <v>8</v>
      </c>
    </row>
    <row r="20" spans="3:6" ht="36">
      <c r="C20" s="160" t="s">
        <v>257</v>
      </c>
      <c r="D20" s="158" t="s">
        <v>91</v>
      </c>
      <c r="E20" s="158" t="s">
        <v>207</v>
      </c>
      <c r="F20" s="162">
        <v>7</v>
      </c>
    </row>
    <row r="21" spans="3:6">
      <c r="C21" s="160" t="s">
        <v>258</v>
      </c>
      <c r="D21" s="157" t="s">
        <v>277</v>
      </c>
      <c r="E21" s="158" t="s">
        <v>95</v>
      </c>
      <c r="F21" s="162">
        <v>2</v>
      </c>
    </row>
    <row r="22" spans="3:6" ht="24">
      <c r="C22" s="160" t="s">
        <v>262</v>
      </c>
      <c r="D22" s="157" t="s">
        <v>115</v>
      </c>
      <c r="E22" s="157" t="s">
        <v>25</v>
      </c>
      <c r="F22" s="166">
        <v>3</v>
      </c>
    </row>
    <row r="23" spans="3:6" ht="36">
      <c r="C23" s="160" t="s">
        <v>252</v>
      </c>
      <c r="D23" s="157" t="s">
        <v>114</v>
      </c>
      <c r="E23" s="157" t="s">
        <v>116</v>
      </c>
      <c r="F23" s="166">
        <v>1</v>
      </c>
    </row>
    <row r="24" spans="3:6" ht="24">
      <c r="C24" s="160" t="s">
        <v>253</v>
      </c>
      <c r="D24" s="157" t="s">
        <v>126</v>
      </c>
      <c r="E24" s="157" t="s">
        <v>113</v>
      </c>
      <c r="F24" s="166">
        <v>3</v>
      </c>
    </row>
    <row r="25" spans="3:6" ht="24">
      <c r="C25" s="383" t="s">
        <v>254</v>
      </c>
      <c r="D25" s="376" t="s">
        <v>271</v>
      </c>
      <c r="E25" s="157" t="s">
        <v>226</v>
      </c>
      <c r="F25" s="380">
        <v>3</v>
      </c>
    </row>
    <row r="26" spans="3:6" ht="48">
      <c r="C26" s="384"/>
      <c r="D26" s="376"/>
      <c r="E26" s="157" t="s">
        <v>238</v>
      </c>
      <c r="F26" s="381"/>
    </row>
    <row r="27" spans="3:6" ht="36.75" thickBot="1">
      <c r="C27" s="385"/>
      <c r="D27" s="379"/>
      <c r="E27" s="164" t="s">
        <v>232</v>
      </c>
      <c r="F27" s="382"/>
    </row>
    <row r="28" spans="3:6" ht="16.5" thickBot="1">
      <c r="E28" s="167" t="s">
        <v>75</v>
      </c>
      <c r="F28" s="168">
        <f>SUM(F19:F27)</f>
        <v>27</v>
      </c>
    </row>
    <row r="30" spans="3:6" ht="15.75" thickBot="1"/>
    <row r="31" spans="3:6" ht="24" customHeight="1">
      <c r="C31" s="210" t="s">
        <v>20</v>
      </c>
      <c r="D31" s="211" t="s">
        <v>241</v>
      </c>
      <c r="E31" s="211" t="s">
        <v>255</v>
      </c>
      <c r="F31" s="212" t="s">
        <v>75</v>
      </c>
    </row>
    <row r="32" spans="3:6" ht="36">
      <c r="C32" s="173" t="s">
        <v>267</v>
      </c>
      <c r="D32" s="171" t="s">
        <v>96</v>
      </c>
      <c r="E32" s="171" t="s">
        <v>95</v>
      </c>
      <c r="F32" s="174">
        <v>5</v>
      </c>
    </row>
    <row r="33" spans="3:7" ht="36">
      <c r="C33" s="173" t="s">
        <v>256</v>
      </c>
      <c r="D33" s="158" t="s">
        <v>91</v>
      </c>
      <c r="E33" s="158" t="s">
        <v>207</v>
      </c>
      <c r="F33" s="174">
        <v>6</v>
      </c>
    </row>
    <row r="34" spans="3:7" ht="60">
      <c r="C34" s="173" t="s">
        <v>268</v>
      </c>
      <c r="D34" s="171" t="s">
        <v>146</v>
      </c>
      <c r="E34" s="158" t="s">
        <v>95</v>
      </c>
      <c r="F34" s="174">
        <v>12</v>
      </c>
    </row>
    <row r="35" spans="3:7">
      <c r="C35" s="173" t="s">
        <v>259</v>
      </c>
      <c r="D35" s="171" t="s">
        <v>215</v>
      </c>
      <c r="E35" s="171" t="s">
        <v>95</v>
      </c>
      <c r="F35" s="176">
        <v>1</v>
      </c>
    </row>
    <row r="36" spans="3:7">
      <c r="C36" s="173" t="s">
        <v>260</v>
      </c>
      <c r="D36" s="171" t="s">
        <v>92</v>
      </c>
      <c r="E36" s="171" t="s">
        <v>142</v>
      </c>
      <c r="F36" s="176">
        <v>1</v>
      </c>
    </row>
    <row r="37" spans="3:7">
      <c r="C37" s="375" t="s">
        <v>261</v>
      </c>
      <c r="D37" s="376" t="s">
        <v>204</v>
      </c>
      <c r="E37" s="171" t="s">
        <v>129</v>
      </c>
      <c r="F37" s="378">
        <v>2</v>
      </c>
    </row>
    <row r="38" spans="3:7">
      <c r="C38" s="375"/>
      <c r="D38" s="376"/>
      <c r="E38" s="171" t="s">
        <v>134</v>
      </c>
      <c r="F38" s="378"/>
    </row>
    <row r="39" spans="3:7" ht="36">
      <c r="C39" s="173" t="s">
        <v>263</v>
      </c>
      <c r="D39" s="171" t="s">
        <v>115</v>
      </c>
      <c r="E39" s="171" t="s">
        <v>25</v>
      </c>
      <c r="F39" s="176">
        <v>6</v>
      </c>
    </row>
    <row r="40" spans="3:7" ht="48">
      <c r="C40" s="173" t="s">
        <v>264</v>
      </c>
      <c r="D40" s="171" t="s">
        <v>98</v>
      </c>
      <c r="E40" s="171" t="s">
        <v>116</v>
      </c>
      <c r="F40" s="176">
        <v>8</v>
      </c>
    </row>
    <row r="41" spans="3:7" ht="72">
      <c r="C41" s="173" t="s">
        <v>265</v>
      </c>
      <c r="D41" s="171" t="s">
        <v>89</v>
      </c>
      <c r="E41" s="171" t="s">
        <v>119</v>
      </c>
      <c r="F41" s="176">
        <v>17</v>
      </c>
    </row>
    <row r="42" spans="3:7" ht="72">
      <c r="C42" s="173" t="s">
        <v>265</v>
      </c>
      <c r="D42" s="171" t="s">
        <v>271</v>
      </c>
      <c r="E42" s="171" t="s">
        <v>231</v>
      </c>
      <c r="F42" s="176">
        <v>14</v>
      </c>
    </row>
    <row r="43" spans="3:7" ht="29.25" thickBot="1">
      <c r="C43" s="163" t="s">
        <v>266</v>
      </c>
      <c r="D43" s="218" t="s">
        <v>276</v>
      </c>
      <c r="E43" s="213" t="s">
        <v>207</v>
      </c>
      <c r="F43" s="177">
        <v>2</v>
      </c>
    </row>
    <row r="44" spans="3:7" ht="16.5" thickBot="1">
      <c r="C44" s="208"/>
      <c r="D44" s="209"/>
      <c r="E44" s="214" t="s">
        <v>75</v>
      </c>
      <c r="F44" s="215">
        <f>SUM(F32:F43)</f>
        <v>74</v>
      </c>
      <c r="G44" s="28"/>
    </row>
    <row r="46" spans="3:7" ht="15.75" thickBot="1"/>
    <row r="47" spans="3:7" ht="18">
      <c r="C47" s="371" t="s">
        <v>279</v>
      </c>
      <c r="D47" s="372"/>
      <c r="E47" s="373"/>
    </row>
    <row r="48" spans="3:7" ht="18">
      <c r="C48" s="224" t="s">
        <v>278</v>
      </c>
      <c r="D48" s="225" t="s">
        <v>201</v>
      </c>
      <c r="E48" s="226" t="s">
        <v>202</v>
      </c>
    </row>
    <row r="49" spans="3:5" ht="15.75" thickBot="1">
      <c r="C49" s="221">
        <v>27</v>
      </c>
      <c r="D49" s="222">
        <v>74</v>
      </c>
      <c r="E49" s="223">
        <v>36</v>
      </c>
    </row>
    <row r="50" spans="3:5" ht="15.75" thickBot="1"/>
    <row r="51" spans="3:5" ht="18">
      <c r="C51" s="227" t="s">
        <v>278</v>
      </c>
      <c r="D51" s="228" t="s">
        <v>201</v>
      </c>
      <c r="E51" s="229" t="s">
        <v>202</v>
      </c>
    </row>
    <row r="52" spans="3:5" ht="15.75" thickBot="1">
      <c r="C52" s="230">
        <f>27*100/137</f>
        <v>19.708029197080293</v>
      </c>
      <c r="D52" s="231">
        <f>74*100/137</f>
        <v>54.014598540145982</v>
      </c>
      <c r="E52" s="232">
        <f>36*100/137</f>
        <v>26.277372262773724</v>
      </c>
    </row>
  </sheetData>
  <mergeCells count="11">
    <mergeCell ref="C47:E47"/>
    <mergeCell ref="C4:C5"/>
    <mergeCell ref="D11:D13"/>
    <mergeCell ref="F11:F13"/>
    <mergeCell ref="C11:C13"/>
    <mergeCell ref="C37:C38"/>
    <mergeCell ref="F37:F38"/>
    <mergeCell ref="D37:D38"/>
    <mergeCell ref="D25:D27"/>
    <mergeCell ref="F25:F27"/>
    <mergeCell ref="C25:C27"/>
  </mergeCells>
  <pageMargins left="0.7" right="0.7" top="0.75" bottom="0.75" header="0.3" footer="0.3"/>
  <pageSetup paperSize="9" scale="58" orientation="portrait" r:id="rId1"/>
  <rowBreaks count="1" manualBreakCount="1">
    <brk id="29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Criterio puntaje</vt:lpstr>
      <vt:lpstr>Criterio Evaluación </vt:lpstr>
      <vt:lpstr>MATRIZ</vt:lpstr>
      <vt:lpstr>CONESSA-administrativo </vt:lpstr>
      <vt:lpstr>General</vt:lpstr>
      <vt:lpstr>Imp-significativos </vt:lpstr>
      <vt:lpstr>'Criterio Evaluación '!Área_de_impresión</vt:lpstr>
      <vt:lpstr>'Criterio puntaje'!Área_de_impresión</vt:lpstr>
      <vt:lpstr>General!Área_de_impresión</vt:lpstr>
      <vt:lpstr>'Imp-significativos '!Área_de_impresión</vt:lpstr>
      <vt:lpstr>MATRIZ!Área_de_impresión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Viviana Gonzalez</dc:creator>
  <cp:lastModifiedBy>Viviana</cp:lastModifiedBy>
  <cp:lastPrinted>2015-10-22T19:30:15Z</cp:lastPrinted>
  <dcterms:created xsi:type="dcterms:W3CDTF">2015-04-06T21:50:54Z</dcterms:created>
  <dcterms:modified xsi:type="dcterms:W3CDTF">2015-10-22T19:30:29Z</dcterms:modified>
</cp:coreProperties>
</file>