
<file path=[Content_Types].xml><?xml version="1.0" encoding="utf-8"?>
<Types xmlns="http://schemas.openxmlformats.org/package/2006/content-types">
  <Default Extension="bin" ContentType="application/vnd.openxmlformats-officedocument.oleObject"/>
  <Default Extension="png" ContentType="image/png"/>
  <Override PartName="/xl/printerSettings/printerSettings1.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7280" windowHeight="7245" activeTab="8"/>
  </bookViews>
  <sheets>
    <sheet name="Criterios de Evaluacion" sheetId="1" r:id="rId1"/>
    <sheet name="UDFJDC" sheetId="2" r:id="rId2"/>
    <sheet name="UPC" sheetId="3" r:id="rId3"/>
    <sheet name="USTA" sheetId="4" r:id="rId4"/>
    <sheet name="FUM" sheetId="5" r:id="rId5"/>
    <sheet name="USA" sheetId="6" r:id="rId6"/>
    <sheet name="UAOCC" sheetId="7" r:id="rId7"/>
    <sheet name="UTP" sheetId="8" r:id="rId8"/>
    <sheet name="Consolidado y analisis" sheetId="9" r:id="rId9"/>
  </sheets>
  <calcPr calcId="124519"/>
</workbook>
</file>

<file path=xl/calcChain.xml><?xml version="1.0" encoding="utf-8"?>
<calcChain xmlns="http://schemas.openxmlformats.org/spreadsheetml/2006/main">
  <c r="K16" i="9"/>
  <c r="J16"/>
  <c r="K14"/>
  <c r="J14"/>
  <c r="K12"/>
  <c r="J12"/>
  <c r="J10"/>
  <c r="K41" i="8"/>
  <c r="J41"/>
  <c r="I41"/>
  <c r="H41"/>
  <c r="K43" i="7"/>
  <c r="J43"/>
  <c r="I43"/>
  <c r="H43"/>
  <c r="K44" i="6"/>
  <c r="J44"/>
  <c r="I44"/>
  <c r="H44"/>
  <c r="K49" i="5"/>
  <c r="I49"/>
  <c r="H49"/>
  <c r="K8" i="9" l="1"/>
  <c r="J8"/>
  <c r="K6"/>
  <c r="J6"/>
  <c r="K55" i="4"/>
  <c r="J55"/>
  <c r="I55"/>
  <c r="H55"/>
  <c r="L55"/>
  <c r="K31" i="3"/>
  <c r="J31"/>
  <c r="I31"/>
  <c r="H31"/>
  <c r="L16" i="9" l="1"/>
  <c r="L14"/>
  <c r="L12"/>
  <c r="L10"/>
  <c r="L8"/>
  <c r="L6"/>
  <c r="M41" i="8"/>
  <c r="L41"/>
  <c r="M43" i="7"/>
  <c r="L43"/>
  <c r="M44" i="6"/>
  <c r="L44"/>
  <c r="L49" i="5"/>
  <c r="M55" i="4"/>
  <c r="M31" i="3"/>
  <c r="L31"/>
  <c r="L4" i="9"/>
  <c r="K4"/>
  <c r="J4"/>
  <c r="M49" i="5"/>
  <c r="M66" i="2"/>
  <c r="L66"/>
  <c r="K66"/>
  <c r="J66"/>
  <c r="I66"/>
  <c r="H66"/>
  <c r="I16" i="9"/>
  <c r="G16"/>
  <c r="H14"/>
  <c r="H12"/>
  <c r="G12"/>
  <c r="F10"/>
  <c r="H6"/>
  <c r="F6"/>
  <c r="F4"/>
  <c r="E4"/>
  <c r="C49" i="8"/>
  <c r="C41"/>
  <c r="E16" i="9" s="1"/>
  <c r="C45" i="8"/>
  <c r="F16" i="9" s="1"/>
  <c r="E41" i="8"/>
  <c r="H16" i="9" s="1"/>
  <c r="D41" i="8"/>
  <c r="B41"/>
  <c r="B49"/>
  <c r="B45"/>
  <c r="G41"/>
  <c r="F41"/>
  <c r="C51" i="7"/>
  <c r="G14" i="9" s="1"/>
  <c r="C47" i="7"/>
  <c r="F14" i="9" s="1"/>
  <c r="C43" i="7"/>
  <c r="E14" i="9" s="1"/>
  <c r="B43" i="7"/>
  <c r="G43"/>
  <c r="I14" i="9" s="1"/>
  <c r="B51" i="7"/>
  <c r="B47"/>
  <c r="F43"/>
  <c r="C48" i="6"/>
  <c r="F12" i="9" s="1"/>
  <c r="C44" i="6"/>
  <c r="E12" i="9" s="1"/>
  <c r="B44" i="6"/>
  <c r="B48"/>
  <c r="C52"/>
  <c r="B52"/>
  <c r="F48"/>
  <c r="G44" s="1"/>
  <c r="I12" i="9" s="1"/>
  <c r="F44" i="6"/>
  <c r="C57" i="5"/>
  <c r="G10" i="9" s="1"/>
  <c r="C53" i="5"/>
  <c r="C49"/>
  <c r="E10" i="9" s="1"/>
  <c r="B49" i="5"/>
  <c r="B53"/>
  <c r="F53"/>
  <c r="G49" s="1"/>
  <c r="I10" i="9" s="1"/>
  <c r="F49" i="5"/>
  <c r="B57"/>
  <c r="D53"/>
  <c r="E49" s="1"/>
  <c r="H10" i="9" s="1"/>
  <c r="D49" i="5"/>
  <c r="C63" i="4"/>
  <c r="G8" i="9" s="1"/>
  <c r="C59" i="4"/>
  <c r="F8" i="9" s="1"/>
  <c r="C55" i="4"/>
  <c r="E8" i="9" s="1"/>
  <c r="B59" i="4"/>
  <c r="B55"/>
  <c r="B63"/>
  <c r="E55"/>
  <c r="H8" i="9" s="1"/>
  <c r="D55" i="4"/>
  <c r="G55"/>
  <c r="I8" i="9" s="1"/>
  <c r="F59" i="4"/>
  <c r="F55"/>
  <c r="G31" i="3"/>
  <c r="I6" i="9" s="1"/>
  <c r="C39" i="3"/>
  <c r="G6" i="9" s="1"/>
  <c r="C35" i="3"/>
  <c r="C31"/>
  <c r="E6" i="9" s="1"/>
  <c r="B35" i="3"/>
  <c r="B31"/>
  <c r="B39"/>
  <c r="F31"/>
  <c r="C66" i="2"/>
  <c r="B66"/>
  <c r="C70"/>
  <c r="B70"/>
  <c r="B74"/>
  <c r="C74"/>
  <c r="G4" i="9" s="1"/>
  <c r="G66" i="2"/>
  <c r="I4" i="9" s="1"/>
  <c r="F70" i="2"/>
  <c r="F66"/>
  <c r="E66"/>
  <c r="H4" i="9" s="1"/>
  <c r="D70" i="2"/>
  <c r="D66"/>
</calcChain>
</file>

<file path=xl/sharedStrings.xml><?xml version="1.0" encoding="utf-8"?>
<sst xmlns="http://schemas.openxmlformats.org/spreadsheetml/2006/main" count="890" uniqueCount="472">
  <si>
    <t>CRITERIOS DE EVALUACION</t>
  </si>
  <si>
    <t xml:space="preserve"> Profesional</t>
  </si>
  <si>
    <t>Vocacional</t>
  </si>
  <si>
    <t>Tendencias</t>
  </si>
  <si>
    <t>Necesidades</t>
  </si>
  <si>
    <t>Interdiciplinariedad</t>
  </si>
  <si>
    <t>DESCRIPCION DE LA CALIFICACION</t>
  </si>
  <si>
    <t>UNIVERSIDAD DISTRITAL FRANCISCO JOSE DE CALDAS</t>
  </si>
  <si>
    <t>Carrera:</t>
  </si>
  <si>
    <t>Administracion Ambiental</t>
  </si>
  <si>
    <t>Ubicación</t>
  </si>
  <si>
    <t>Bogota</t>
  </si>
  <si>
    <t>Modalidad:</t>
  </si>
  <si>
    <t>Presencial</t>
  </si>
  <si>
    <t>Perfil Profesional:</t>
  </si>
  <si>
    <t xml:space="preserve">El administrador ambiental será un profesional formado a partir de la integración de diferentes ciencias básicas, administrativas y ambientales, con capacidad para planear, administrar, gestionar, auditar y liderar actividades y procesos empresariales y ambientales, articulando las diferentes disciplinas, hacia la búsqueda de soluciones a la problemática ambiental, a partir de la prestación de servicios profesionales.
Estará también en capacidad de incorporar, ejecutar y vigilar la inclusión de la variable ambiental en todas las actividades, productos y servicios en busca de soluciones que aseguren el equilibrio social, económico y ambiental, para el sector público y privado, en las áreas urbanas y rurales, orientado hacia el desarrollo humano sostenible. 
Este profesional estará en capacidad de incorporar, ejecutar y vigilar la inclusión de la variable ambiental en todos los procesos administrativos y operativos de los sistemas de gestión de calidad, aun desde la etapas de, pre-factibilidad, factibilidad, diseño, construcción, operación y mantenimiento de proyectos de infraestructura, en busca de garantías ambientales y soluciones que garanticen el costo-beneficio a la problemática ambiental, para los sectores público y privados y en las aéreas urbanas y rurales.
Además el administrador ambiental estará en la capacidad de:
- Adoptar actitudes y habilidades para proponer, planear y diseñar con enfoque interdisciplinario, planes, programas y proyectos frente a la variable ambiental.
- Desarrollar, implementar y auditar Sistemas de Administración Ambiental 
- Desarrollar, implementar y hacer seguimiento a programas de producción Más Limpia y Tecnologías Limpias
- Utilizar  herramientas de las diferentes disciplinas que se relacionan con la variable ambiental, encaminadas a presentar soluciones integrales de la problemática ambiental, principalmente garantizando soluciones desde el origen de la contaminación
- Proponer, organizar, ejecutar y hacer seguimiento de la variable ambiental en  estudios orientados a la gestión integral de los recursos naturales implicados en el aseguramiento eficiente y sostenible 
- Potenciar proyectos empresariales que involucren contextos ambientales promoviendo la participación comunitaria y el desarrollo sostenible 
- Elaboración e implementación de modelos económicos, ambientales y administrativos orientados hacia la prevención, disminución y control de la contaminación ambiental 
- Implementar, analizar, mejorar y realizar el seguimiento, la vigilancia y control ambiental de los diferentes planes del ordenamiento territorial, planes de prevención y atención de emergencias y desastres, estudios de impacto ambiental, planes de manejo ambiental y sistemas de administración ambiental 
- Adoptar una actitud crítica y analítica frente a la organización, ejecución y  seguimiento a los Estudios de Impacto Ambiental y Planes de Manejo Ambiental, de Monitoreo y Contingencia y demás que sean exigidos para la obtención de Licencias Ambientales o mejoramiento del desempeño ambiental.
- Analizar, definir, proyectar y mejorar regulaciones ambientales 
- Generar estrategias para dar soluciones sobre la normatividad de regulación tarifaría y planes de gestión ambiental, dentro de lo jurídico, comercial, financiero, contable, recursos humanos y la comunidad usuaria o beneficiada de bienes y servicios
- Análisis, diseño e implementación de políticas y estrategias de gestión y administración ambiental
- Desarrollar, implementar y mantener y mejorar sistemas de calidad ambiental, auditorías ambientales, obtención del sello ambiental, evaluación del desempeño ambiental y evaluación del ciclo de vida, sistemas de aseguramiento y mejoramiento de calidad, contabilidad y economía ambiental, pasivos ambientales, entre otros
- Diseño y construcción de sistemas de gestión y administración ambiental, tendientes a mejorar la competitividad, productividad y mejoramiento del desempeño ambiental de los sectores productivos
- Evaluación, diseño, implementación y seguimiento de riesgos ambientales 
- Elaboración de estudios e investigaciones en el área ambiental
- Constitución y dirección de empresas de consultoría ambiental
- Liderar la gestión ambiental institucional de los sectores público y privado 
- Prestar consultoría ambiental
- Liderar, diseñar, ejecutar y evaluar programas de mejoramiento ambiental
- Realizar auditorías ambientales internas
- Saber interpretar y aplicar la legislación ambiental nacional e internacional
- Saber obtener recursos nacionales e internacionales para el diseño, implementación, seguimiento y control de planes, programas y proyectos ambientales.
</t>
  </si>
  <si>
    <t>Malla curricular</t>
  </si>
  <si>
    <t>Semestre 1</t>
  </si>
  <si>
    <t>Semestre 2</t>
  </si>
  <si>
    <t>Semestre 3</t>
  </si>
  <si>
    <t>Semestre 4</t>
  </si>
  <si>
    <t>Semestre 5</t>
  </si>
  <si>
    <t>Semestre 6</t>
  </si>
  <si>
    <t>Semestre 7</t>
  </si>
  <si>
    <t>Semestre 8</t>
  </si>
  <si>
    <t>Semestre 9</t>
  </si>
  <si>
    <t>Calculo diferencial</t>
  </si>
  <si>
    <t>Administracion General</t>
  </si>
  <si>
    <t>Fisica Mecanica</t>
  </si>
  <si>
    <t>Fundamentos de Quimica</t>
  </si>
  <si>
    <t>Introduccion a la Admon Ambiental</t>
  </si>
  <si>
    <t>Catedra Francisco Jose de Caldas</t>
  </si>
  <si>
    <t>Comunicación oral y escrita</t>
  </si>
  <si>
    <t>Calculo integral</t>
  </si>
  <si>
    <t>Contabilidad</t>
  </si>
  <si>
    <t>Fundamentos de Ecologia</t>
  </si>
  <si>
    <t>Quimica Ambiental</t>
  </si>
  <si>
    <t>Sociedad y Ambiente</t>
  </si>
  <si>
    <t>Estadistica descriptiva</t>
  </si>
  <si>
    <t>Matematica Financiera</t>
  </si>
  <si>
    <t>Procesos biologicos</t>
  </si>
  <si>
    <t>Organización Comunitaria</t>
  </si>
  <si>
    <t>Catedra Contexto Ambiental</t>
  </si>
  <si>
    <t>Sistemas de informacion geografica</t>
  </si>
  <si>
    <t>Electiva Intrinseca 1</t>
  </si>
  <si>
    <t>Electiva Extrinseca 2</t>
  </si>
  <si>
    <t>Electiva Extrinseca 1</t>
  </si>
  <si>
    <t>Estadistica inferencia</t>
  </si>
  <si>
    <t>Administracion Financiera</t>
  </si>
  <si>
    <t>Economia</t>
  </si>
  <si>
    <t>Salud ocupacional y seguridad industrial</t>
  </si>
  <si>
    <t>Problemas y alternarivas ambientales</t>
  </si>
  <si>
    <t>Educacion Ambiental</t>
  </si>
  <si>
    <t>Electiva Extrinseca 3</t>
  </si>
  <si>
    <t>Administracion Publica Ambiental</t>
  </si>
  <si>
    <t>Desarrollo Organizacional</t>
  </si>
  <si>
    <t>Costos y presupuestos</t>
  </si>
  <si>
    <t>Factores de riesgo ambiental en la salud publica</t>
  </si>
  <si>
    <t>Legislacion y politica Ambiental</t>
  </si>
  <si>
    <t>Electiva intrinseca 2</t>
  </si>
  <si>
    <t>Modelos y tecnicas de gerencia</t>
  </si>
  <si>
    <t>Legislacion Laboral y Comercial</t>
  </si>
  <si>
    <t>Economia Ambiental</t>
  </si>
  <si>
    <t>Vulnerabilidad y Riesgos</t>
  </si>
  <si>
    <t>Gestion de Inocuidad</t>
  </si>
  <si>
    <t>Desarrollo sustentable</t>
  </si>
  <si>
    <t>Segunda Lengua 1</t>
  </si>
  <si>
    <t>Investigacion de Mercados</t>
  </si>
  <si>
    <t>Gestion Ambiental</t>
  </si>
  <si>
    <t>Planificacion Ambiental Territorial</t>
  </si>
  <si>
    <t>Produccion Limpia</t>
  </si>
  <si>
    <t>Formulacion y evaluacion de proyectos</t>
  </si>
  <si>
    <t>Administracion de Recursos Naturales</t>
  </si>
  <si>
    <t>Calidad Ambiental</t>
  </si>
  <si>
    <t>Metodologia de la Investigacion</t>
  </si>
  <si>
    <t>Etica Ambiental</t>
  </si>
  <si>
    <t>Segunda Lengua 2</t>
  </si>
  <si>
    <t>Electiva intrinseca 3</t>
  </si>
  <si>
    <t>Electiva intrinseca 4</t>
  </si>
  <si>
    <t>Trabajo de Grado</t>
  </si>
  <si>
    <t>Negociacion, Consultoria e Interventoria de Proyectos</t>
  </si>
  <si>
    <t>Segunda Lengua 3</t>
  </si>
  <si>
    <t>Electiva intrinseca 5</t>
  </si>
  <si>
    <t>Electiva intrinseca 6: Practica empresarial</t>
  </si>
  <si>
    <t>Electiva Extrinseca 4</t>
  </si>
  <si>
    <t>UNIVERSIDAD PILOTO DE COLOBIA</t>
  </si>
  <si>
    <t>Precalculo</t>
  </si>
  <si>
    <t>Fundamentos de administracion</t>
  </si>
  <si>
    <t>Ecologia</t>
  </si>
  <si>
    <t>Taller de gestion ambiental</t>
  </si>
  <si>
    <t>Talle de lectura y escritura</t>
  </si>
  <si>
    <t>Calculo diferencial para ciencias sociales</t>
  </si>
  <si>
    <t>Teorias contemporaneas de organización</t>
  </si>
  <si>
    <t>Quimica ambiental y laboratorio</t>
  </si>
  <si>
    <t>Pensamiento sistemico</t>
  </si>
  <si>
    <t>Problemas sociales de desarrollo</t>
  </si>
  <si>
    <t>Etica y ciudadania</t>
  </si>
  <si>
    <t>Fundamentos de economia</t>
  </si>
  <si>
    <t>Geologia Ambiental</t>
  </si>
  <si>
    <t>Gestion de la biodiversidad</t>
  </si>
  <si>
    <t>Electiva institucional</t>
  </si>
  <si>
    <t>Historia de las culturas</t>
  </si>
  <si>
    <t>Algebra lineal</t>
  </si>
  <si>
    <t>Probabilidad y estadistica</t>
  </si>
  <si>
    <t>Clima y metereologia</t>
  </si>
  <si>
    <t>Cartografia y sensores remotos</t>
  </si>
  <si>
    <t>Gestion de los recursos naturales abioticos</t>
  </si>
  <si>
    <t>Regimen juridico</t>
  </si>
  <si>
    <t>Econometria</t>
  </si>
  <si>
    <t>Sistemas de infornacion geografica</t>
  </si>
  <si>
    <t>Saneamiento basico y tecnologias apropiadas</t>
  </si>
  <si>
    <t>Gestion integral del recurso hidrico</t>
  </si>
  <si>
    <t>Analisis financiero</t>
  </si>
  <si>
    <t>Economia ambiental y de los recursos</t>
  </si>
  <si>
    <t>Analisis integrada del territorio</t>
  </si>
  <si>
    <t>Gestion integral de residuos</t>
  </si>
  <si>
    <t>Legislacion ambiental</t>
  </si>
  <si>
    <t>Electiva del programa</t>
  </si>
  <si>
    <t>Ecologia industrial y procesos productivos</t>
  </si>
  <si>
    <t>Gestion ambiental urbana y ordenamiento</t>
  </si>
  <si>
    <t>Evaluacion de impacto ambiental</t>
  </si>
  <si>
    <t>Taller de legislacion ambiental</t>
  </si>
  <si>
    <t>Sistemas integrados de gestion</t>
  </si>
  <si>
    <t>Auditorias ambientales</t>
  </si>
  <si>
    <t>Gestion integral del riesgo</t>
  </si>
  <si>
    <t>gestion integrada de cuencas</t>
  </si>
  <si>
    <t>Modelos y sistemas de simulacion</t>
  </si>
  <si>
    <t>Practica empresarial</t>
  </si>
  <si>
    <t>Seminario de investigacion</t>
  </si>
  <si>
    <t>Semestre 10</t>
  </si>
  <si>
    <t>Gerencia de la sostenibilidad</t>
  </si>
  <si>
    <t>Politica y planeacion ambiental</t>
  </si>
  <si>
    <t>Administracion publica</t>
  </si>
  <si>
    <t>Mercados verdes</t>
  </si>
  <si>
    <t xml:space="preserve">El profesional será competente para:
- Orientar y desarrollar políticas de gestión ambiental tanto en el sector público como privado
- Integrar y aplicar los elementos de la administración y la gerencia moderna, para el manejo sostenible del ambiente y los recursos naturales.
- Diseñar, gestionar y desarrollar, planes, programas y proyectos de protección y control ambiental, con base en el conocimiento político, normativo, natural y social del país.
</t>
  </si>
  <si>
    <t>UNIVERSIDAD SANTO TOMAS ABIERTA Y A DISTANCIA</t>
  </si>
  <si>
    <t>Carrera</t>
  </si>
  <si>
    <t>Administracion ambiental y de los recursos naturales</t>
  </si>
  <si>
    <t>Modalidad</t>
  </si>
  <si>
    <t>A distancia</t>
  </si>
  <si>
    <t xml:space="preserve">El Administrador Ambiental y de los Recursos Naturales es un profesional con una sólida formación integral y con principios éticos enmarcados en el pensamiento tomista, que le permiten desarrollarse como un administrador eficiente, capaz de promover, coordinar, asesorar y dirigir empresas y entidades que promuevan el adecuado manejo y conservación de los recursos naturales garantizando el bienestar de la comunidad; Tiene competencias para: 
- Orientar a los entes territoriales en la planeación, organización, gestión, ejecución, seguimiento y evaluación de planes que conduzcan a la ordenación del territorio y al mejoramiento del entorno natural y social. 
- Proponer y diseñar interdisciplinariamente proyectos y programas de manejo ambiental y de los recursos naturales. 
- Dirigir los procesos de evaluación de impacto ambiental y obtención de licencias ambientales para las actividades reglamentadas en la ley, que permitan establecer los efectos sobre el medio ambiente y diseñar los planes de manejo que sean necesarios.
-  Contribuir al desarrollo de las políticas ambientales desde la dirección de los entes responsables a nivel nacional, regional y local. Aplicar nuevas estrategias y enfoques en el tratamiento de la gestión ambiental, a través de un desarrollo sostenible que haga compatible la capacidad natural de medio con el desarrollo económico. 
- Elaborar y administrar programas de manejo de áreas naturales protegidas y vida silvestre.
</t>
  </si>
  <si>
    <t>Química 
Ambiental</t>
  </si>
  <si>
    <t>Algebra Lineal 
y Calculo</t>
  </si>
  <si>
    <t>Constitución y 
Legislación
Ambiental</t>
  </si>
  <si>
    <t>Ecología</t>
  </si>
  <si>
    <t>Filosofía 
Institucional</t>
  </si>
  <si>
    <t>Electiva Libre</t>
  </si>
  <si>
    <t>Biología General</t>
  </si>
  <si>
    <t>Biofísica</t>
  </si>
  <si>
    <t>Matemáticas
Básicas</t>
  </si>
  <si>
    <t>Cartografía 
Básica 
y Digital</t>
  </si>
  <si>
    <t>Antropología</t>
  </si>
  <si>
    <t>Metodología de 
Educación a 
distancia</t>
  </si>
  <si>
    <t>Geografía y 
Climatología</t>
  </si>
  <si>
    <t>Fotointerpretación 
y Sensores
Remotos</t>
  </si>
  <si>
    <t>Recurso
Natural Aire</t>
  </si>
  <si>
    <t>Elementos de 
Administración</t>
  </si>
  <si>
    <t>Legislación 
Ambiental 
Internacional</t>
  </si>
  <si>
    <t>Cultura 
Teológica</t>
  </si>
  <si>
    <t>Recurso
Natural Agua</t>
  </si>
  <si>
    <t>Cuencas 
Hidrográficas</t>
  </si>
  <si>
    <t>Microeconomía</t>
  </si>
  <si>
    <t>Fundamentos de 
Estadística y 
Probabilidad</t>
  </si>
  <si>
    <t>Gestión 
Administrativa</t>
  </si>
  <si>
    <t>Epistemología</t>
  </si>
  <si>
    <t>Seminario de
Investigación</t>
  </si>
  <si>
    <t>Geología y Suelos</t>
  </si>
  <si>
    <t>Contabilidad Básica</t>
  </si>
  <si>
    <t>Gestión del Talento
Humano</t>
  </si>
  <si>
    <t>Electiva de
Profundización I</t>
  </si>
  <si>
    <t xml:space="preserve">Electiva Libre 
</t>
  </si>
  <si>
    <t>Geografía Humana</t>
  </si>
  <si>
    <t xml:space="preserve">Electiva de 
Profundización II </t>
  </si>
  <si>
    <t>Recurso 
Natural Flora</t>
  </si>
  <si>
    <t>Botánica
Económica</t>
  </si>
  <si>
    <t>Economía Ambiental 
y de los Recursos
Naturales</t>
  </si>
  <si>
    <t>Contabilidad 
Ambiental</t>
  </si>
  <si>
    <t>Electiva 
Profundización III</t>
  </si>
  <si>
    <t>Electiva 
Profundizac. IV</t>
  </si>
  <si>
    <t>Sistema de 
Información 
Geográfica</t>
  </si>
  <si>
    <t>Manejo Faunístico</t>
  </si>
  <si>
    <t>Estudios de
Impacto 
Ambiental</t>
  </si>
  <si>
    <t>Economía Ecológica</t>
  </si>
  <si>
    <t>Análisis Financiero</t>
  </si>
  <si>
    <t>Filosofía Sociopolítica</t>
  </si>
  <si>
    <t>Recursos Naturales 
Minerales y
Energéticos</t>
  </si>
  <si>
    <t>Ecosistemas</t>
  </si>
  <si>
    <t>Manejo de 
Cuencas</t>
  </si>
  <si>
    <t>Sistemas Integrados
de Gestión 
Ambiental</t>
  </si>
  <si>
    <t>Formulación y
Evaluación de 
Proyectos</t>
  </si>
  <si>
    <t>Introducción 
a Proyectos</t>
  </si>
  <si>
    <t>Electiva 
Profundización V</t>
  </si>
  <si>
    <t>Mercados 
Verdes</t>
  </si>
  <si>
    <t>Gerencia 
Ambiental</t>
  </si>
  <si>
    <t>Seminario Taller
Administrativo
Ambiental II</t>
  </si>
  <si>
    <t>Identidades 
Culturales 
(Cátedra opcional)</t>
  </si>
  <si>
    <t>Electiva 
Profundización VII</t>
  </si>
  <si>
    <t xml:space="preserve"> Salud Ambiental y
Participación 
Comunitaria</t>
  </si>
  <si>
    <t>Gestión de
Riesgos y 
Desastres</t>
  </si>
  <si>
    <t>Planes de Manejo 
y Auditorías 
Ambientales</t>
  </si>
  <si>
    <t>seminario Taller 
Administrativo 
Ambiental I</t>
  </si>
  <si>
    <t>Ética
(Bioética)</t>
  </si>
  <si>
    <t>Electiva 
Profundización VI</t>
  </si>
  <si>
    <t xml:space="preserve">Los egresados del programa tienen el amplio perfil ocupacional, característico del administrador de empresas, además de las competencias específicas para abordar la gestión ambiental organizacional; todo ello les posibilita un gran campo de acción en cualquier tipo de organización del ámbito local y regional, sin distingo de tamaño, sector económico, configuración legal u orientación misional.
En ese marco, el egresado del programa estará en capacidad de:
- Liderar, con enfoque de sustentabilidad ambiental, diversas áreas funcionales de la organización: Administrativa, Financiera, Producción, Talento Humano, Mercadeo y, por supuesto, la ambiental.
- Liderar el fortalecimiento, la competitividad y el crecimiento de organizaciones pequeñas y medianas.
- Ser el responsable de Unidades estratégicas de negocio
- Propiciar y acompañar la modernización, los cambios administrativos y el manejo de sistemas de gestión ambiental en empresas y organizaciones, y con ello contribuir a la solución de problemas del entorno.
- Generar mediante el trabajo en equipo, acciones creativas e innovadoras que aporten en el desarrollo de las organizaciones y a la preservación del entorno.
- Elaborar planes de negocios, generar empresas, prestar servicios de apoyo administrativo y ambiental a organizaciones, emprendedores y empresarios.
</t>
  </si>
  <si>
    <t xml:space="preserve">FUNDACION UNIVERSITARIA MONSERRATE </t>
  </si>
  <si>
    <t>Administracion de empresas y gestion ambiental</t>
  </si>
  <si>
    <t>Sociología de las organizaciones</t>
  </si>
  <si>
    <t>Introducción al desarrollo sostenible</t>
  </si>
  <si>
    <t>Fundamentación y pensamiento económico</t>
  </si>
  <si>
    <t>Matemática y pensamiento lógico</t>
  </si>
  <si>
    <t>Leer y escribir en la era digital</t>
  </si>
  <si>
    <t>Vida personal</t>
  </si>
  <si>
    <t xml:space="preserve">Inglés I
</t>
  </si>
  <si>
    <t>Nacionalidad y contexto</t>
  </si>
  <si>
    <t>Bioquímica y toxicología ambiental</t>
  </si>
  <si>
    <t>Contabilidad administrativa</t>
  </si>
  <si>
    <t>Matemática aplicada</t>
  </si>
  <si>
    <t>Comunicación en la era digital</t>
  </si>
  <si>
    <t>Proyecto de vida</t>
  </si>
  <si>
    <t>Inglés II</t>
  </si>
  <si>
    <t>Electiva</t>
  </si>
  <si>
    <t xml:space="preserve">Teorías organizacionales y administración
</t>
  </si>
  <si>
    <t xml:space="preserve">Entorno legal de las organizaciones
</t>
  </si>
  <si>
    <t>Impactos ambientales</t>
  </si>
  <si>
    <t>Estadística y descripción de eventos</t>
  </si>
  <si>
    <t>Proyecto integrado</t>
  </si>
  <si>
    <t>Vida social</t>
  </si>
  <si>
    <t>Inglés III</t>
  </si>
  <si>
    <t xml:space="preserve">Comportamiento organizacional
</t>
  </si>
  <si>
    <t>Mitigación y control ambiental</t>
  </si>
  <si>
    <t xml:space="preserve">Organizaciones, desarrollo sustentable y problemática ambiental
</t>
  </si>
  <si>
    <t xml:space="preserve">Economía de las organizaciones
</t>
  </si>
  <si>
    <t xml:space="preserve">Estadística e interpretación de eventos
</t>
  </si>
  <si>
    <t xml:space="preserve">Proyecto de civilidad
</t>
  </si>
  <si>
    <t>Inglés IV</t>
  </si>
  <si>
    <t xml:space="preserve">Gestión humana y dimensión socio-ambiental
</t>
  </si>
  <si>
    <t>Mercadeo y consumo responsable</t>
  </si>
  <si>
    <t>Seguridad, salud, ambiente y calidad</t>
  </si>
  <si>
    <t>Economía y mercado</t>
  </si>
  <si>
    <t xml:space="preserve">Matemática y administración de recursos financieros
</t>
  </si>
  <si>
    <t>Vida profesional</t>
  </si>
  <si>
    <t xml:space="preserve">Comportamiento del consumidor e investigación de mercados
</t>
  </si>
  <si>
    <t xml:space="preserve">Gestión ambiental
</t>
  </si>
  <si>
    <t xml:space="preserve">Producción y sustentabilidad
</t>
  </si>
  <si>
    <t xml:space="preserve">Economía colombiana y desarrollo empresarial
</t>
  </si>
  <si>
    <t xml:space="preserve">Proyecto integrado
</t>
  </si>
  <si>
    <t xml:space="preserve">Proyecto de Ética profesional
</t>
  </si>
  <si>
    <t xml:space="preserve">Habilidades directivas y emprendedoras
</t>
  </si>
  <si>
    <t xml:space="preserve">Innovación ambiental
</t>
  </si>
  <si>
    <t>Auditorías y sistemas de gestión</t>
  </si>
  <si>
    <t>Análisis financiero y toma de decisiones</t>
  </si>
  <si>
    <t>Vida espiritual</t>
  </si>
  <si>
    <t>Optativa</t>
  </si>
  <si>
    <t xml:space="preserve">Innovación y competitividad empresarial
</t>
  </si>
  <si>
    <t xml:space="preserve">Estrategia y competitividad sustentable
</t>
  </si>
  <si>
    <t xml:space="preserve">Gestión de proyectos
</t>
  </si>
  <si>
    <t xml:space="preserve">Proyecto religioso
</t>
  </si>
  <si>
    <t xml:space="preserve">Optativa
</t>
  </si>
  <si>
    <t>Práctica empresarial</t>
  </si>
  <si>
    <t xml:space="preserve">Opción de grado
</t>
  </si>
  <si>
    <t>UNIVERSIDAD SERGIO ARBOLEDA</t>
  </si>
  <si>
    <t xml:space="preserve">El Administrador Ambiental de la Universidad Sergio Arboleda es un profesional competente con visión integral del ser humano y la sociedad, comprometido con la realidad del país y que mantiene un enfoque global. 
Es capaz de desenvolverse en gestión ambiental en cargos gerenciales tanto en el sector privado como el sector público, además de ser capaz de generar proyectos de emprendimiento ambiental. 
Puede desempeñarse como profesional de gestión ambiental en empresas del sector energético, minero, constructor, manufacturero y de agronegocios, entre otros, así como en firmas consultoras dedicadas a asesorar empresas en temas ambientales.
</t>
  </si>
  <si>
    <t xml:space="preserve">Medio Ambiente
</t>
  </si>
  <si>
    <t>Introducción a la Empresa</t>
  </si>
  <si>
    <t xml:space="preserve">Contabilidad I
</t>
  </si>
  <si>
    <t xml:space="preserve">Introducción a la Economía
</t>
  </si>
  <si>
    <t xml:space="preserve">Organismos del Estado Colombiano
</t>
  </si>
  <si>
    <t xml:space="preserve">Cálculo Diferencial
</t>
  </si>
  <si>
    <t xml:space="preserve">Lectura y Escritura Académicas I
</t>
  </si>
  <si>
    <t xml:space="preserve">Negocios Verdes
</t>
  </si>
  <si>
    <t xml:space="preserve">Contabilidad II
</t>
  </si>
  <si>
    <t xml:space="preserve">Cálculo Integral
</t>
  </si>
  <si>
    <t xml:space="preserve">Informática I
</t>
  </si>
  <si>
    <t xml:space="preserve">Lectura y Escritura Académicas II
</t>
  </si>
  <si>
    <t xml:space="preserve">Administración de Recursos Naturales
</t>
  </si>
  <si>
    <t xml:space="preserve">Liderazgo
</t>
  </si>
  <si>
    <t xml:space="preserve">Taller de Lógica y Análisis
</t>
  </si>
  <si>
    <t xml:space="preserve">Cultura Religiosa
</t>
  </si>
  <si>
    <t xml:space="preserve">Administración Básica
</t>
  </si>
  <si>
    <t xml:space="preserve">Diseño de Productos y Procesos
</t>
  </si>
  <si>
    <t xml:space="preserve">Costos y Presupuestos
</t>
  </si>
  <si>
    <t xml:space="preserve">Espíritu Empresarial
</t>
  </si>
  <si>
    <t xml:space="preserve">Microeconomía
</t>
  </si>
  <si>
    <t xml:space="preserve">Estadística I
</t>
  </si>
  <si>
    <t xml:space="preserve">Informática II
</t>
  </si>
  <si>
    <t xml:space="preserve">Cátedra Rodrigo Noguera Laborde
</t>
  </si>
  <si>
    <t xml:space="preserve">Marketing Ambiental
</t>
  </si>
  <si>
    <t>Agronegocios y Medio Ambiente</t>
  </si>
  <si>
    <t xml:space="preserve">Procesos Administrativos I
</t>
  </si>
  <si>
    <t xml:space="preserve">Matemáticas Financieras
</t>
  </si>
  <si>
    <t xml:space="preserve">Modelos de Negocios
</t>
  </si>
  <si>
    <t xml:space="preserve">Macroeconomía
</t>
  </si>
  <si>
    <t xml:space="preserve">Estadística II
</t>
  </si>
  <si>
    <t xml:space="preserve">Consumo y Desarrollo Sostenible
</t>
  </si>
  <si>
    <t xml:space="preserve">Ecosistemas Urbanos
</t>
  </si>
  <si>
    <t xml:space="preserve">Energía y Medio Ambiente
</t>
  </si>
  <si>
    <t xml:space="preserve">Procesos Administrativos II
</t>
  </si>
  <si>
    <t xml:space="preserve">Creativity and Innovation
</t>
  </si>
  <si>
    <t xml:space="preserve">Política Ambiental
</t>
  </si>
  <si>
    <t xml:space="preserve">Formación Profesional
</t>
  </si>
  <si>
    <t xml:space="preserve">Electiva Humanista I
</t>
  </si>
  <si>
    <t xml:space="preserve">Tecnologías Limpias
</t>
  </si>
  <si>
    <t xml:space="preserve">Teoría de la Decisión
</t>
  </si>
  <si>
    <t xml:space="preserve">Investigación de Operaciones
</t>
  </si>
  <si>
    <t xml:space="preserve">Legislación Ambiental
</t>
  </si>
  <si>
    <t xml:space="preserve">Electiva Experiencia Internacional
</t>
  </si>
  <si>
    <t xml:space="preserve">Electiva Humanista II
</t>
  </si>
  <si>
    <t xml:space="preserve">Contaminación y Gestión de Riesgos
</t>
  </si>
  <si>
    <t xml:space="preserve">Auditoría Ambiental
</t>
  </si>
  <si>
    <t xml:space="preserve">Recursos Humanos
</t>
  </si>
  <si>
    <t xml:space="preserve">Gerencia Estratégica
</t>
  </si>
  <si>
    <t xml:space="preserve">Procesos Productivos
</t>
  </si>
  <si>
    <t xml:space="preserve">Análisis Financiero
</t>
  </si>
  <si>
    <t xml:space="preserve">Práctica Empresarial Ambiental
</t>
  </si>
  <si>
    <t xml:space="preserve">Seminarios de Práctica
</t>
  </si>
  <si>
    <t xml:space="preserve">Énfasis 1
</t>
  </si>
  <si>
    <t xml:space="preserve">Énfasis 2 
</t>
  </si>
  <si>
    <t xml:space="preserve">Énfasis 3 </t>
  </si>
  <si>
    <t xml:space="preserve">Énfasis 4 </t>
  </si>
  <si>
    <t xml:space="preserve">Énfasis 5 </t>
  </si>
  <si>
    <t xml:space="preserve">Project Management
</t>
  </si>
  <si>
    <t xml:space="preserve">Ética y Responsabilidad Social
</t>
  </si>
  <si>
    <t xml:space="preserve">Business Case Studies
</t>
  </si>
  <si>
    <t>Cali</t>
  </si>
  <si>
    <t>Administracion ambiental</t>
  </si>
  <si>
    <t>UNIVERSIDAD AUTONOMA DE OCCIDENTE</t>
  </si>
  <si>
    <t xml:space="preserve">El Administrador Ambiental de la Universidad  Autónoma de Occidente, es un profesional que se desempeña en el sector productivo, en instituciones del Sistema Nacional Ambiental o como consultor privado en procesos relacionados con el diseño, implementación y dirección de sistemas de gestión ambiental empresarial, comunitaria, investigación orientada a la evaluación de impactos de procesos y proyectos de desarrollo socioeconómico, identificación de oportunidades de negocio en el campo de los recursos naturales y de manejo del medio ambiente.
Será capaz de trabajar interdisciplinariamente en el reconocimiento, dirección y control de estudios en el ámbito de pre factibilidad, factibilidad y evaluación técnica de proyectos relacionados con el medio ambiente y los recursos naturales, la formulación de proyectos referidos a la administración, uso, aprovechamiento, movilización y control de recursos naturales y la protección, conservación, gestión de la biodiversidad y control ambiental, diseño e implementación de modelos de gestión ambiental territorial y empresarial, procesos orientados al diseño, ejecución y promoción de actividades de análisis, seguimiento y control de desastres, y en diseño, promoción y acompañamiento de procesos de participación comunitaria en actividades y proyectos de protección, conservación y recuperación ambiental y de manejo sostenible de recursos naturales. 
</t>
  </si>
  <si>
    <t>Etica</t>
  </si>
  <si>
    <t>Expresion oral y escrita</t>
  </si>
  <si>
    <t>Pensamiento ambiental</t>
  </si>
  <si>
    <t>Herramientas de analisis espacial</t>
  </si>
  <si>
    <t>Fundamentacion matematica</t>
  </si>
  <si>
    <t>Ingles 1</t>
  </si>
  <si>
    <t>Ingles 2</t>
  </si>
  <si>
    <t>Ingles 3</t>
  </si>
  <si>
    <t>Ingles 4</t>
  </si>
  <si>
    <t>Ingles 5</t>
  </si>
  <si>
    <t>Quimica ambiental</t>
  </si>
  <si>
    <t>Hidroclimatologia</t>
  </si>
  <si>
    <t>Calculo 1</t>
  </si>
  <si>
    <t>Fundamentos administrativos</t>
  </si>
  <si>
    <t>Constitucion politica de Colombia</t>
  </si>
  <si>
    <t>Introduccion al pensamiento cientifico</t>
  </si>
  <si>
    <t>Fundamentos de ecologia</t>
  </si>
  <si>
    <t>Calculo 2</t>
  </si>
  <si>
    <t>Teoria organizacional</t>
  </si>
  <si>
    <t>Electiva humanidades</t>
  </si>
  <si>
    <t>Politica, derecho e instituciones ambientales</t>
  </si>
  <si>
    <t>Ecologia de poblaciones y comunidades</t>
  </si>
  <si>
    <t>Estadistica I</t>
  </si>
  <si>
    <t>Contabilidad general y costos</t>
  </si>
  <si>
    <t>Estadistica II</t>
  </si>
  <si>
    <t>Economia ambiental y ecologia</t>
  </si>
  <si>
    <t>Educacion ambiental</t>
  </si>
  <si>
    <t>Gestion integral de residuos solidos</t>
  </si>
  <si>
    <t>Electiva profesional II</t>
  </si>
  <si>
    <t>Electiva profesional I</t>
  </si>
  <si>
    <t>Planificacion y ordenamiento territorial</t>
  </si>
  <si>
    <t>Gestion ambiental empresarial</t>
  </si>
  <si>
    <t>Formulacion y administracion de proyectos</t>
  </si>
  <si>
    <t>Simulacion ambiental</t>
  </si>
  <si>
    <t>Electiva profesional III</t>
  </si>
  <si>
    <t>Gestion ambiental urbano - regional</t>
  </si>
  <si>
    <t>Gestion ambiental de procesos productivos</t>
  </si>
  <si>
    <t>Gestion de riesgos ambientales</t>
  </si>
  <si>
    <t>Electiva libre</t>
  </si>
  <si>
    <t>Electiva profesional IV</t>
  </si>
  <si>
    <t>Gest. Ambiental de zonas costeras y ecosistemas acuaticos</t>
  </si>
  <si>
    <t>EIA y planes de manejo</t>
  </si>
  <si>
    <t>Practica</t>
  </si>
  <si>
    <t>Restauracion Ecologica</t>
  </si>
  <si>
    <t>Trabajo de grado</t>
  </si>
  <si>
    <t>Resolucion de conflictos ambientales</t>
  </si>
  <si>
    <t>Electiva profesional V</t>
  </si>
  <si>
    <t>UNIVERSIDAD TECNOLOGICA DE PEREIRA</t>
  </si>
  <si>
    <t>Pereira</t>
  </si>
  <si>
    <t>Investigativo</t>
  </si>
  <si>
    <t>Profesional</t>
  </si>
  <si>
    <t>investigativo</t>
  </si>
  <si>
    <t>EVALUACION POR CRITERIOS</t>
  </si>
  <si>
    <t>Universidad Distrital Francisco Jose de Caldas</t>
  </si>
  <si>
    <t>Universidad piloto de Colombia</t>
  </si>
  <si>
    <t>Universidad Santo Tomas abierta y a distancia</t>
  </si>
  <si>
    <t>Fundacion Universitaria Monserrate</t>
  </si>
  <si>
    <t>Administración de empresas y gestión ambiental</t>
  </si>
  <si>
    <t>Universidad Sergio Arboleda</t>
  </si>
  <si>
    <t>Universidad Autónoma de Occidente</t>
  </si>
  <si>
    <t>Universidad Tecnologica de Pereira</t>
  </si>
  <si>
    <t>Administracion del Medio Ambiente</t>
  </si>
  <si>
    <t>CONSOLIDADO  POR CRITERIOS</t>
  </si>
  <si>
    <t>UNIVERSIDADES EVALUADAS</t>
  </si>
  <si>
    <t>PROGRAMAS ACADEMICOS COMPARADOS</t>
  </si>
  <si>
    <t>#</t>
  </si>
  <si>
    <t xml:space="preserve">Biología General y Laboratorio 
</t>
  </si>
  <si>
    <t xml:space="preserve">Quimica I y Laboratorio 
</t>
  </si>
  <si>
    <t xml:space="preserve">Ciencia Tecnología y Ambiente 
</t>
  </si>
  <si>
    <t xml:space="preserve">Matematicas Básicas 
</t>
  </si>
  <si>
    <t xml:space="preserve">Administración General 
</t>
  </si>
  <si>
    <t xml:space="preserve">Administración Ambiental
</t>
  </si>
  <si>
    <t xml:space="preserve">Cálculo Diferencial e Integral 
</t>
  </si>
  <si>
    <t xml:space="preserve">Desarrollo Organizacional 
</t>
  </si>
  <si>
    <t xml:space="preserve">Química II y Laboratorio 
</t>
  </si>
  <si>
    <t xml:space="preserve">Física 
</t>
  </si>
  <si>
    <t xml:space="preserve">Económia General 
</t>
  </si>
  <si>
    <t xml:space="preserve">Teoría General de Sistemas
</t>
  </si>
  <si>
    <t xml:space="preserve">Estadistica 
</t>
  </si>
  <si>
    <t xml:space="preserve">Contabilidad Administrativa y Presupuesto* 
</t>
  </si>
  <si>
    <t xml:space="preserve">Administración Pública 
</t>
  </si>
  <si>
    <t xml:space="preserve">Bioquímica y Biotecnología 
</t>
  </si>
  <si>
    <t xml:space="preserve">Ecología General 
</t>
  </si>
  <si>
    <t xml:space="preserve">Práctica Ambiental Interdisciplinaria I
</t>
  </si>
  <si>
    <t xml:space="preserve">Administración Financiera 
</t>
  </si>
  <si>
    <t xml:space="preserve">Cartografía y Sensores Remotos 
</t>
  </si>
  <si>
    <t xml:space="preserve">Bioestadística 
</t>
  </si>
  <si>
    <t xml:space="preserve">Química Ambiental y Laboratorio 
</t>
  </si>
  <si>
    <t xml:space="preserve">Ecología Aplicada 
</t>
  </si>
  <si>
    <t xml:space="preserve">Constitución Politica y Derecho
</t>
  </si>
  <si>
    <t xml:space="preserve">Hidroclimatología 
</t>
  </si>
  <si>
    <t xml:space="preserve">Sistemas de Información Geografica 
</t>
  </si>
  <si>
    <t>Geología</t>
  </si>
  <si>
    <t xml:space="preserve">Cultura Ambiental I 
</t>
  </si>
  <si>
    <t xml:space="preserve">Politica Ambiental
</t>
  </si>
  <si>
    <t xml:space="preserve">Metodologia de la Investigaciòn
</t>
  </si>
  <si>
    <t xml:space="preserve">Procesos Industriales y Ambientales 
</t>
  </si>
  <si>
    <t xml:space="preserve">Modelos de Sistemas y Simulaciòn 
</t>
  </si>
  <si>
    <t xml:space="preserve">Manejo y Conservación de Suelos 
</t>
  </si>
  <si>
    <t xml:space="preserve">Cultura Ambiental II 
</t>
  </si>
  <si>
    <t xml:space="preserve">Formulación y Administración de Proyectos
</t>
  </si>
  <si>
    <t xml:space="preserve">Practica Ambiental Interdisciplinaria II
</t>
  </si>
  <si>
    <t xml:space="preserve">Gestión Integral de Residuos Sòlidos
</t>
  </si>
  <si>
    <t xml:space="preserve">Desarrollo Comunitario 
</t>
  </si>
  <si>
    <t xml:space="preserve">Sistemas de Producción Faunisticos y Pecuarios 
</t>
  </si>
  <si>
    <t xml:space="preserve">Sistemas de Producción Agrícolas y Forestales 
</t>
  </si>
  <si>
    <t xml:space="preserve">Modelos de Desarrollo 
</t>
  </si>
  <si>
    <t xml:space="preserve">Comunicación Para el Desarrollo
</t>
  </si>
  <si>
    <t xml:space="preserve">Educación ambiental 
</t>
  </si>
  <si>
    <t xml:space="preserve">Evaluación de Impacto Ambiental 
</t>
  </si>
  <si>
    <t xml:space="preserve">Economía Ambiental y De los Recursos Naturales 
</t>
  </si>
  <si>
    <t xml:space="preserve">Desarrollo Territorial 
</t>
  </si>
  <si>
    <t xml:space="preserve">Gestión Integral y del Residuos Solidos 
</t>
  </si>
  <si>
    <t xml:space="preserve">Gestión de Tecnologías Ambientales Apropiadas
</t>
  </si>
  <si>
    <t xml:space="preserve">Gestión del Riesgo 
</t>
  </si>
  <si>
    <t xml:space="preserve">Gestión de Sistemas Ambientales Urbanos 
</t>
  </si>
  <si>
    <t xml:space="preserve">Gestion de Sistemas Ambientales Rurales 
</t>
  </si>
  <si>
    <t xml:space="preserve">Práctica Ambiental Interdisciplinaria III 
</t>
  </si>
  <si>
    <t xml:space="preserve">Gestión Ambiental Empresarial
</t>
  </si>
  <si>
    <t xml:space="preserve">Eco Marketing
</t>
  </si>
  <si>
    <t xml:space="preserve">Proyecto de Grado 
</t>
  </si>
  <si>
    <t xml:space="preserve">Electiva I 
</t>
  </si>
  <si>
    <t xml:space="preserve">Electiva II 
</t>
  </si>
  <si>
    <t xml:space="preserve">Electiva III
</t>
  </si>
  <si>
    <t>El Administrador Ambiental realiza acciones relacionadas con planes de desarrollo y de ordenamiento territorial insertando la variable ambiental en ellos: administra programas y proyectos de impacto ambiental y control de contaminación ambiental; desarrolla investigación básica y aplicada de aspectos relacionados con su campo profesional; asesora entidades públicas y privadas en la planeación y manejo de programas y proyectos de impacto ambiental. Dado que el estudio de la dimensión ambiental debe ser afrontado en la forma interdisciplinaria, el Administrador Ambiental estará vinculado permanentemente a grupos de trabajo para el desarrollo de proyectos ambientales de desarrollo urbano y rural.</t>
  </si>
  <si>
    <t>INDICADOR DE CALIFICACION</t>
  </si>
  <si>
    <t># INDICADOR POR CRITERIO</t>
  </si>
  <si>
    <t>Materias  que permitan solución eficaz a los problemas asociados con la áreas críticas de las organizaciones, la política pública, las organizaciones sociales, la gestión ambiental urbana y rural, la ética ambiental y la ecología humana; para mayor informacion consultar el documento principal</t>
  </si>
  <si>
    <t>Materias que desarrollen instrumentos metodológicos que respondan a los problemas ambientales tanto a nivel estratégico y sistémico;para mayor informacion consultar el documento principal</t>
  </si>
  <si>
    <t>Materias con fundamentos teórico conceptuales que generen programas de investigación científica, que den respuesta a los retos estratégicos del medio ambiente; para mayor informacion consultar el documento principal</t>
  </si>
  <si>
    <t>Materias que permitan y sirvan de base al estudiante  y profesional realizar procesos de tra bajo con comunidades;para mayor informacion consultar el documento principal</t>
  </si>
  <si>
    <t>Materias que permitan y sirvan de base al estudiante  y profesional desarrollen procesos investigativos;para mayor informacion consultar el documento principal</t>
  </si>
  <si>
    <t>Indicador 1</t>
  </si>
  <si>
    <t>Indicador 2</t>
  </si>
  <si>
    <t>Indicador 3</t>
  </si>
  <si>
    <t>Materias</t>
  </si>
  <si>
    <t>%</t>
  </si>
  <si>
    <t>Nota:</t>
  </si>
  <si>
    <t>Los recuadros verdes indican las materias que fueron seleccionadas para el desarrollo del indicador</t>
  </si>
  <si>
    <t>Catedra democracia y ciudadania</t>
  </si>
  <si>
    <t xml:space="preserve">Materias de la malla curricular que satisfación o tienen una relación directa con las tendencias nacionales e internacionales  que actualmente tiene Administración Ambiental. </t>
  </si>
  <si>
    <t xml:space="preserve">Materias de la malla curricular que satisfacen las necesidades que actualmente tiene Administración Ambiental. </t>
  </si>
  <si>
    <t xml:space="preserve">Materias que tienen espacios compartidos, dentro de la malla curricular de Administración Ambiental teniendo en cuenta la creación de espacios pistemologicos compartido con dos o más disciplinas </t>
  </si>
  <si>
    <t xml:space="preserve">
Natural
Fauna</t>
  </si>
  <si>
    <t>CIUDAD</t>
  </si>
</sst>
</file>

<file path=xl/styles.xml><?xml version="1.0" encoding="utf-8"?>
<styleSheet xmlns="http://schemas.openxmlformats.org/spreadsheetml/2006/main">
  <numFmts count="3">
    <numFmt numFmtId="43" formatCode="_(* #,##0.00_);_(* \(#,##0.00\);_(* &quot;-&quot;??_);_(@_)"/>
    <numFmt numFmtId="164" formatCode="_(* #,##0.0_);_(* \(#,##0.0\);_(* &quot;-&quot;??_);_(@_)"/>
    <numFmt numFmtId="165" formatCode="_(* #,##0_);_(* \(#,##0\);_(* &quot;-&quot;??_);_(@_)"/>
  </numFmts>
  <fonts count="12">
    <font>
      <sz val="11"/>
      <color theme="1"/>
      <name val="Calibri"/>
      <family val="2"/>
      <scheme val="minor"/>
    </font>
    <font>
      <sz val="12"/>
      <color theme="1"/>
      <name val="Arial"/>
      <family val="2"/>
    </font>
    <font>
      <b/>
      <sz val="12"/>
      <color theme="1"/>
      <name val="Arial"/>
      <family val="2"/>
    </font>
    <font>
      <sz val="11"/>
      <color theme="1"/>
      <name val="Arial"/>
      <family val="2"/>
    </font>
    <font>
      <b/>
      <sz val="11"/>
      <color theme="1"/>
      <name val="Arial"/>
      <family val="2"/>
    </font>
    <font>
      <sz val="11"/>
      <color theme="1"/>
      <name val="Calibri"/>
      <family val="2"/>
      <scheme val="minor"/>
    </font>
    <font>
      <b/>
      <sz val="11"/>
      <color rgb="FFFF0000"/>
      <name val="Arial"/>
      <family val="2"/>
    </font>
    <font>
      <sz val="11"/>
      <color rgb="FFFF0000"/>
      <name val="Arial"/>
      <family val="2"/>
    </font>
    <font>
      <sz val="20"/>
      <color theme="1"/>
      <name val="Arial"/>
      <family val="2"/>
    </font>
    <font>
      <b/>
      <sz val="18"/>
      <color theme="1"/>
      <name val="Arial"/>
      <family val="2"/>
    </font>
    <font>
      <sz val="11"/>
      <name val="Arial"/>
      <family val="2"/>
    </font>
    <font>
      <sz val="11"/>
      <color rgb="FF00B050"/>
      <name val="Arial"/>
      <family val="2"/>
    </font>
  </fonts>
  <fills count="16">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theme="3" tint="0.59999389629810485"/>
        <bgColor indexed="64"/>
      </patternFill>
    </fill>
    <fill>
      <patternFill patternType="solid">
        <fgColor theme="4" tint="0.399975585192419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double">
        <color indexed="64"/>
      </top>
      <bottom/>
      <diagonal/>
    </border>
    <border>
      <left style="double">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3">
    <xf numFmtId="0" fontId="0" fillId="0" borderId="0"/>
    <xf numFmtId="43" fontId="5" fillId="0" borderId="0" applyFont="0" applyFill="0" applyBorder="0" applyAlignment="0" applyProtection="0"/>
    <xf numFmtId="9" fontId="5" fillId="0" borderId="0" applyFont="0" applyFill="0" applyBorder="0" applyAlignment="0" applyProtection="0"/>
  </cellStyleXfs>
  <cellXfs count="233">
    <xf numFmtId="0" fontId="0" fillId="0" borderId="0" xfId="0"/>
    <xf numFmtId="0" fontId="1" fillId="0" borderId="0" xfId="0" applyFont="1"/>
    <xf numFmtId="0" fontId="3" fillId="0" borderId="0" xfId="0" applyFont="1"/>
    <xf numFmtId="0" fontId="3" fillId="0" borderId="1" xfId="0" applyFont="1" applyBorder="1"/>
    <xf numFmtId="0" fontId="3" fillId="4" borderId="11" xfId="0" applyFont="1" applyFill="1" applyBorder="1" applyAlignment="1"/>
    <xf numFmtId="0" fontId="3" fillId="4" borderId="15" xfId="0" applyFont="1" applyFill="1" applyBorder="1" applyAlignment="1"/>
    <xf numFmtId="0" fontId="3" fillId="4" borderId="15" xfId="0" applyFont="1" applyFill="1" applyBorder="1"/>
    <xf numFmtId="0" fontId="3" fillId="4" borderId="16" xfId="0" applyFont="1" applyFill="1" applyBorder="1" applyAlignment="1">
      <alignment vertical="center"/>
    </xf>
    <xf numFmtId="0" fontId="3" fillId="4" borderId="17" xfId="0" applyFont="1" applyFill="1" applyBorder="1" applyAlignment="1">
      <alignment vertical="center"/>
    </xf>
    <xf numFmtId="0" fontId="4" fillId="0" borderId="0" xfId="0" applyFont="1" applyBorder="1" applyAlignment="1">
      <alignment horizontal="center"/>
    </xf>
    <xf numFmtId="0" fontId="3" fillId="0" borderId="0" xfId="0" applyFont="1" applyBorder="1" applyAlignment="1">
      <alignment horizontal="center"/>
    </xf>
    <xf numFmtId="0" fontId="4" fillId="0" borderId="0" xfId="0" applyFont="1" applyFill="1" applyBorder="1" applyAlignment="1">
      <alignment horizontal="center"/>
    </xf>
    <xf numFmtId="0" fontId="4" fillId="7" borderId="1" xfId="0" applyFont="1" applyFill="1" applyBorder="1"/>
    <xf numFmtId="0" fontId="4" fillId="7" borderId="1" xfId="0" applyFont="1" applyFill="1" applyBorder="1" applyAlignment="1"/>
    <xf numFmtId="0" fontId="3" fillId="8" borderId="1" xfId="0" applyFont="1" applyFill="1" applyBorder="1" applyAlignment="1">
      <alignment horizontal="center" vertical="center"/>
    </xf>
    <xf numFmtId="0" fontId="3" fillId="4" borderId="1" xfId="0" applyFont="1" applyFill="1" applyBorder="1" applyAlignment="1"/>
    <xf numFmtId="0" fontId="3" fillId="0" borderId="19" xfId="0" applyFont="1" applyBorder="1" applyAlignment="1"/>
    <xf numFmtId="0" fontId="3" fillId="8" borderId="15" xfId="0" applyFont="1" applyFill="1" applyBorder="1" applyAlignment="1">
      <alignment horizontal="center"/>
    </xf>
    <xf numFmtId="0" fontId="3" fillId="8" borderId="15" xfId="0" applyFont="1" applyFill="1" applyBorder="1" applyAlignment="1"/>
    <xf numFmtId="0" fontId="3" fillId="0" borderId="0" xfId="0" applyFont="1" applyAlignment="1">
      <alignment horizontal="center"/>
    </xf>
    <xf numFmtId="0" fontId="3" fillId="8" borderId="1" xfId="0" applyFont="1" applyFill="1" applyBorder="1" applyAlignment="1"/>
    <xf numFmtId="9" fontId="3" fillId="8" borderId="1" xfId="2" applyFont="1" applyFill="1" applyBorder="1" applyAlignment="1">
      <alignment horizontal="center" vertical="center"/>
    </xf>
    <xf numFmtId="0" fontId="3" fillId="11" borderId="1" xfId="0" applyFont="1" applyFill="1" applyBorder="1" applyAlignment="1">
      <alignment horizontal="center" vertical="center"/>
    </xf>
    <xf numFmtId="9" fontId="3" fillId="11" borderId="1" xfId="2" applyFont="1" applyFill="1" applyBorder="1" applyAlignment="1">
      <alignment horizontal="center" vertical="center"/>
    </xf>
    <xf numFmtId="0" fontId="3" fillId="4" borderId="12" xfId="0" applyFont="1" applyFill="1" applyBorder="1" applyAlignment="1">
      <alignment vertical="center"/>
    </xf>
    <xf numFmtId="0" fontId="3" fillId="4" borderId="0" xfId="0" applyFont="1" applyFill="1" applyBorder="1" applyAlignment="1">
      <alignment vertical="center"/>
    </xf>
    <xf numFmtId="0" fontId="3" fillId="4" borderId="1" xfId="0" applyFont="1" applyFill="1" applyBorder="1"/>
    <xf numFmtId="0" fontId="3" fillId="8" borderId="1" xfId="0" applyFont="1" applyFill="1" applyBorder="1" applyAlignment="1">
      <alignment horizontal="center" vertical="center"/>
    </xf>
    <xf numFmtId="0" fontId="3" fillId="8" borderId="1" xfId="0" applyFont="1" applyFill="1" applyBorder="1" applyAlignment="1">
      <alignment horizontal="center"/>
    </xf>
    <xf numFmtId="0" fontId="7" fillId="14" borderId="1" xfId="0" applyFont="1" applyFill="1" applyBorder="1" applyAlignment="1"/>
    <xf numFmtId="0" fontId="3" fillId="11" borderId="1" xfId="0" applyFont="1" applyFill="1" applyBorder="1" applyAlignment="1"/>
    <xf numFmtId="0" fontId="7" fillId="11" borderId="1" xfId="0" applyFont="1" applyFill="1" applyBorder="1" applyAlignment="1"/>
    <xf numFmtId="43" fontId="3" fillId="14" borderId="1" xfId="1" applyFont="1" applyFill="1" applyBorder="1" applyAlignment="1"/>
    <xf numFmtId="43" fontId="3" fillId="14" borderId="1" xfId="0" applyNumberFormat="1" applyFont="1" applyFill="1" applyBorder="1" applyAlignment="1"/>
    <xf numFmtId="43" fontId="3" fillId="11" borderId="1" xfId="0" applyNumberFormat="1" applyFont="1" applyFill="1" applyBorder="1" applyAlignment="1"/>
    <xf numFmtId="43" fontId="3" fillId="14" borderId="1" xfId="1" applyFont="1" applyFill="1" applyBorder="1" applyAlignment="1">
      <alignment horizontal="center"/>
    </xf>
    <xf numFmtId="43" fontId="7" fillId="14" borderId="1" xfId="1" applyFont="1" applyFill="1" applyBorder="1" applyAlignment="1"/>
    <xf numFmtId="165" fontId="3" fillId="14" borderId="1" xfId="1" applyNumberFormat="1" applyFont="1" applyFill="1" applyBorder="1" applyAlignment="1">
      <alignment horizontal="center"/>
    </xf>
    <xf numFmtId="165" fontId="3" fillId="14" borderId="1" xfId="0" applyNumberFormat="1" applyFont="1" applyFill="1" applyBorder="1" applyAlignment="1"/>
    <xf numFmtId="165" fontId="3" fillId="14" borderId="1" xfId="1" applyNumberFormat="1" applyFont="1" applyFill="1" applyBorder="1" applyAlignment="1"/>
    <xf numFmtId="0" fontId="7" fillId="0" borderId="1" xfId="0" applyFont="1" applyBorder="1" applyAlignment="1">
      <alignment horizontal="center" vertical="center"/>
    </xf>
    <xf numFmtId="0" fontId="7" fillId="15" borderId="1" xfId="0" applyFont="1" applyFill="1" applyBorder="1" applyAlignment="1">
      <alignment horizontal="center" vertical="center"/>
    </xf>
    <xf numFmtId="0" fontId="11" fillId="12" borderId="18" xfId="0" applyNumberFormat="1" applyFont="1" applyFill="1" applyBorder="1" applyAlignment="1">
      <alignment horizontal="center"/>
    </xf>
    <xf numFmtId="0" fontId="11" fillId="12" borderId="18" xfId="0" applyFont="1" applyFill="1" applyBorder="1" applyAlignment="1"/>
    <xf numFmtId="0" fontId="3" fillId="11" borderId="1" xfId="0" applyNumberFormat="1" applyFont="1" applyFill="1" applyBorder="1" applyAlignment="1"/>
    <xf numFmtId="0" fontId="10" fillId="0" borderId="1" xfId="0" applyNumberFormat="1" applyFont="1" applyBorder="1" applyAlignment="1">
      <alignment horizontal="right" vertical="center"/>
    </xf>
    <xf numFmtId="0" fontId="10" fillId="15" borderId="1" xfId="0" applyNumberFormat="1" applyFont="1" applyFill="1" applyBorder="1" applyAlignment="1">
      <alignment horizontal="right" vertical="center"/>
    </xf>
    <xf numFmtId="43" fontId="10" fillId="0" borderId="1" xfId="0" applyNumberFormat="1" applyFont="1" applyBorder="1" applyAlignment="1">
      <alignment horizontal="right" vertical="center"/>
    </xf>
    <xf numFmtId="0" fontId="7" fillId="0" borderId="1" xfId="0" applyFont="1" applyBorder="1" applyAlignment="1">
      <alignment horizontal="right" vertical="center"/>
    </xf>
    <xf numFmtId="0" fontId="7" fillId="15" borderId="1" xfId="0" applyFont="1" applyFill="1" applyBorder="1" applyAlignment="1">
      <alignment horizontal="right" vertical="center"/>
    </xf>
    <xf numFmtId="0" fontId="3" fillId="0" borderId="1" xfId="0" applyNumberFormat="1" applyFont="1" applyBorder="1" applyAlignment="1">
      <alignment horizontal="right" vertical="center"/>
    </xf>
    <xf numFmtId="0" fontId="3" fillId="15" borderId="1" xfId="0" applyFont="1" applyFill="1" applyBorder="1" applyAlignment="1">
      <alignment horizontal="right" vertical="center"/>
    </xf>
    <xf numFmtId="0" fontId="3" fillId="15" borderId="1" xfId="0" applyNumberFormat="1" applyFont="1" applyFill="1" applyBorder="1" applyAlignment="1">
      <alignment horizontal="right" vertical="center"/>
    </xf>
    <xf numFmtId="0" fontId="1" fillId="0" borderId="18" xfId="0" applyFont="1" applyBorder="1" applyAlignment="1">
      <alignment horizontal="center"/>
    </xf>
    <xf numFmtId="0" fontId="1" fillId="0" borderId="15" xfId="0" applyFont="1" applyBorder="1" applyAlignment="1">
      <alignment horizontal="center"/>
    </xf>
    <xf numFmtId="0" fontId="1" fillId="0" borderId="6" xfId="0" applyFont="1" applyBorder="1" applyAlignment="1">
      <alignment horizontal="center"/>
    </xf>
    <xf numFmtId="0" fontId="1" fillId="0" borderId="21" xfId="0" applyFont="1" applyBorder="1" applyAlignment="1">
      <alignment horizontal="center"/>
    </xf>
    <xf numFmtId="0" fontId="1" fillId="0" borderId="7" xfId="0" applyFont="1" applyBorder="1" applyAlignment="1">
      <alignment horizontal="center"/>
    </xf>
    <xf numFmtId="0" fontId="1" fillId="0" borderId="10" xfId="0" applyFont="1" applyBorder="1" applyAlignment="1">
      <alignment horizontal="center"/>
    </xf>
    <xf numFmtId="0" fontId="1" fillId="0" borderId="20" xfId="0" applyFont="1" applyBorder="1" applyAlignment="1">
      <alignment horizontal="center"/>
    </xf>
    <xf numFmtId="0" fontId="1" fillId="0" borderId="11" xfId="0" applyFont="1" applyBorder="1" applyAlignment="1">
      <alignment horizontal="center"/>
    </xf>
    <xf numFmtId="0" fontId="1" fillId="0" borderId="6"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10" borderId="18" xfId="0" applyFont="1" applyFill="1" applyBorder="1" applyAlignment="1">
      <alignment horizontal="center"/>
    </xf>
    <xf numFmtId="0" fontId="1" fillId="10" borderId="15" xfId="0" applyFont="1" applyFill="1" applyBorder="1" applyAlignment="1">
      <alignment horizontal="center"/>
    </xf>
    <xf numFmtId="0" fontId="1" fillId="10" borderId="6" xfId="0" applyFont="1" applyFill="1" applyBorder="1" applyAlignment="1">
      <alignment horizontal="center" vertical="center"/>
    </xf>
    <xf numFmtId="0" fontId="1" fillId="10" borderId="7" xfId="0" applyFont="1" applyFill="1" applyBorder="1" applyAlignment="1">
      <alignment horizontal="center" vertical="center"/>
    </xf>
    <xf numFmtId="0" fontId="1" fillId="10" borderId="10" xfId="0" applyFont="1" applyFill="1" applyBorder="1" applyAlignment="1">
      <alignment horizontal="center" vertical="center"/>
    </xf>
    <xf numFmtId="0" fontId="1" fillId="10" borderId="11" xfId="0" applyFont="1" applyFill="1" applyBorder="1" applyAlignment="1">
      <alignment horizontal="center" vertical="center"/>
    </xf>
    <xf numFmtId="0" fontId="1" fillId="10" borderId="6" xfId="0" applyFont="1" applyFill="1" applyBorder="1" applyAlignment="1">
      <alignment horizontal="center"/>
    </xf>
    <xf numFmtId="0" fontId="1" fillId="10" borderId="21" xfId="0" applyFont="1" applyFill="1" applyBorder="1" applyAlignment="1">
      <alignment horizontal="center"/>
    </xf>
    <xf numFmtId="0" fontId="1" fillId="10" borderId="7" xfId="0" applyFont="1" applyFill="1" applyBorder="1" applyAlignment="1">
      <alignment horizontal="center"/>
    </xf>
    <xf numFmtId="0" fontId="1" fillId="10" borderId="10" xfId="0" applyFont="1" applyFill="1" applyBorder="1" applyAlignment="1">
      <alignment horizontal="center"/>
    </xf>
    <xf numFmtId="0" fontId="1" fillId="10" borderId="20" xfId="0" applyFont="1" applyFill="1" applyBorder="1" applyAlignment="1">
      <alignment horizontal="center"/>
    </xf>
    <xf numFmtId="0" fontId="1" fillId="10" borderId="11" xfId="0" applyFont="1" applyFill="1" applyBorder="1" applyAlignment="1">
      <alignment horizontal="center"/>
    </xf>
    <xf numFmtId="0" fontId="1" fillId="10" borderId="6" xfId="0" applyFont="1" applyFill="1" applyBorder="1" applyAlignment="1">
      <alignment horizontal="center" vertical="center" wrapText="1"/>
    </xf>
    <xf numFmtId="0" fontId="1" fillId="10" borderId="21"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1" fillId="10" borderId="10" xfId="0" applyFont="1" applyFill="1" applyBorder="1" applyAlignment="1">
      <alignment horizontal="center" vertical="center" wrapText="1"/>
    </xf>
    <xf numFmtId="0" fontId="1" fillId="10" borderId="20" xfId="0" applyFont="1" applyFill="1" applyBorder="1" applyAlignment="1">
      <alignment horizontal="center" vertical="center" wrapText="1"/>
    </xf>
    <xf numFmtId="0" fontId="1" fillId="10" borderId="11" xfId="0" applyFont="1" applyFill="1" applyBorder="1" applyAlignment="1">
      <alignment horizontal="center" vertical="center" wrapText="1"/>
    </xf>
    <xf numFmtId="0" fontId="1" fillId="0" borderId="18" xfId="0" applyFont="1" applyBorder="1" applyAlignment="1">
      <alignment horizontal="center" vertical="center"/>
    </xf>
    <xf numFmtId="0" fontId="1" fillId="0" borderId="15" xfId="0" applyFont="1" applyBorder="1" applyAlignment="1">
      <alignment horizontal="center" vertical="center"/>
    </xf>
    <xf numFmtId="0" fontId="1" fillId="10" borderId="18" xfId="0" applyFont="1" applyFill="1" applyBorder="1" applyAlignment="1">
      <alignment horizontal="center" vertical="center"/>
    </xf>
    <xf numFmtId="0" fontId="1" fillId="10" borderId="15"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10" borderId="1" xfId="0" applyFont="1" applyFill="1" applyBorder="1" applyAlignment="1">
      <alignment horizontal="center" vertical="center"/>
    </xf>
    <xf numFmtId="0" fontId="0" fillId="10" borderId="1" xfId="0" applyFill="1" applyBorder="1" applyAlignment="1">
      <alignment vertical="center"/>
    </xf>
    <xf numFmtId="0" fontId="4" fillId="7" borderId="14" xfId="0" applyFont="1" applyFill="1" applyBorder="1" applyAlignment="1">
      <alignment horizontal="center"/>
    </xf>
    <xf numFmtId="0" fontId="4" fillId="7" borderId="2" xfId="0" applyFont="1" applyFill="1" applyBorder="1" applyAlignment="1">
      <alignment horizontal="center"/>
    </xf>
    <xf numFmtId="0" fontId="7" fillId="8" borderId="1" xfId="0" applyFont="1" applyFill="1" applyBorder="1" applyAlignment="1">
      <alignment horizontal="center"/>
    </xf>
    <xf numFmtId="0" fontId="11" fillId="12" borderId="18" xfId="0" applyNumberFormat="1" applyFont="1" applyFill="1" applyBorder="1" applyAlignment="1">
      <alignment horizontal="center" vertical="center"/>
    </xf>
    <xf numFmtId="0" fontId="11" fillId="12" borderId="19" xfId="0" applyFont="1" applyFill="1" applyBorder="1" applyAlignment="1">
      <alignment horizontal="center" vertical="center"/>
    </xf>
    <xf numFmtId="0" fontId="11" fillId="12" borderId="15" xfId="0" applyFont="1" applyFill="1" applyBorder="1" applyAlignment="1">
      <alignment horizontal="center" vertical="center"/>
    </xf>
    <xf numFmtId="43" fontId="3" fillId="8" borderId="18" xfId="1" applyNumberFormat="1" applyFont="1" applyFill="1" applyBorder="1" applyAlignment="1">
      <alignment horizontal="center" vertical="center" wrapText="1"/>
    </xf>
    <xf numFmtId="43" fontId="3" fillId="8" borderId="19" xfId="1" applyNumberFormat="1" applyFont="1" applyFill="1" applyBorder="1" applyAlignment="1">
      <alignment horizontal="center" vertical="center" wrapText="1"/>
    </xf>
    <xf numFmtId="43" fontId="3" fillId="8" borderId="15" xfId="1" applyNumberFormat="1" applyFont="1" applyFill="1" applyBorder="1" applyAlignment="1">
      <alignment horizontal="center" vertical="center" wrapText="1"/>
    </xf>
    <xf numFmtId="0" fontId="3" fillId="0" borderId="1" xfId="0" applyFont="1" applyBorder="1" applyAlignment="1">
      <alignment horizontal="center" vertical="center"/>
    </xf>
    <xf numFmtId="165" fontId="3" fillId="0" borderId="1" xfId="1" applyNumberFormat="1" applyFont="1" applyBorder="1" applyAlignment="1">
      <alignment horizontal="center" vertical="center" wrapText="1"/>
    </xf>
    <xf numFmtId="0" fontId="6" fillId="0" borderId="1" xfId="0" applyFont="1" applyBorder="1" applyAlignment="1">
      <alignment horizontal="center"/>
    </xf>
    <xf numFmtId="0" fontId="3" fillId="0" borderId="18" xfId="0" applyFont="1" applyBorder="1" applyAlignment="1">
      <alignment horizontal="center"/>
    </xf>
    <xf numFmtId="0" fontId="3" fillId="0" borderId="19" xfId="0" applyFont="1" applyBorder="1" applyAlignment="1">
      <alignment horizontal="center"/>
    </xf>
    <xf numFmtId="0" fontId="3" fillId="0" borderId="15" xfId="0" applyFont="1" applyBorder="1" applyAlignment="1">
      <alignment horizontal="center"/>
    </xf>
    <xf numFmtId="0" fontId="7" fillId="11" borderId="6" xfId="0" applyFont="1" applyFill="1" applyBorder="1" applyAlignment="1">
      <alignment horizontal="center" vertical="center"/>
    </xf>
    <xf numFmtId="0" fontId="7" fillId="11" borderId="8" xfId="0" applyFont="1" applyFill="1" applyBorder="1" applyAlignment="1">
      <alignment horizontal="center" vertical="center"/>
    </xf>
    <xf numFmtId="0" fontId="7" fillId="11" borderId="10"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9" xfId="0" applyFont="1" applyFill="1" applyBorder="1" applyAlignment="1">
      <alignment horizontal="center" vertical="center"/>
    </xf>
    <xf numFmtId="0" fontId="7" fillId="11" borderId="11" xfId="0" applyFont="1" applyFill="1" applyBorder="1" applyAlignment="1">
      <alignment horizontal="center" vertical="center"/>
    </xf>
    <xf numFmtId="165" fontId="3" fillId="8" borderId="18" xfId="1" applyNumberFormat="1" applyFont="1" applyFill="1" applyBorder="1" applyAlignment="1">
      <alignment horizontal="center"/>
    </xf>
    <xf numFmtId="165" fontId="3" fillId="8" borderId="15" xfId="1" applyNumberFormat="1" applyFont="1" applyFill="1" applyBorder="1" applyAlignment="1">
      <alignment horizontal="center"/>
    </xf>
    <xf numFmtId="0" fontId="6" fillId="8" borderId="14" xfId="0" applyFont="1" applyFill="1" applyBorder="1" applyAlignment="1">
      <alignment horizontal="center"/>
    </xf>
    <xf numFmtId="0" fontId="6" fillId="8" borderId="2" xfId="0" applyFont="1" applyFill="1" applyBorder="1" applyAlignment="1">
      <alignment horizontal="center"/>
    </xf>
    <xf numFmtId="0" fontId="9" fillId="13" borderId="1" xfId="0" applyFont="1" applyFill="1" applyBorder="1" applyAlignment="1">
      <alignment horizontal="center" vertical="center"/>
    </xf>
    <xf numFmtId="43" fontId="3" fillId="0" borderId="1" xfId="1" applyFont="1" applyBorder="1" applyAlignment="1">
      <alignment horizontal="center" vertical="center" wrapText="1"/>
    </xf>
    <xf numFmtId="0" fontId="4" fillId="7" borderId="1" xfId="0" applyFont="1" applyFill="1" applyBorder="1" applyAlignment="1">
      <alignment horizontal="center"/>
    </xf>
    <xf numFmtId="0" fontId="8" fillId="0" borderId="1" xfId="0" applyFont="1" applyBorder="1" applyAlignment="1">
      <alignment horizontal="center" vertical="center" wrapText="1"/>
    </xf>
    <xf numFmtId="43" fontId="3" fillId="6" borderId="18" xfId="1" applyFont="1" applyFill="1" applyBorder="1" applyAlignment="1">
      <alignment horizontal="center" vertical="center" wrapText="1"/>
    </xf>
    <xf numFmtId="43" fontId="3" fillId="6" borderId="19" xfId="1" applyFont="1" applyFill="1" applyBorder="1" applyAlignment="1">
      <alignment horizontal="center" vertical="center" wrapText="1"/>
    </xf>
    <xf numFmtId="164" fontId="3" fillId="8" borderId="18" xfId="1" applyNumberFormat="1" applyFont="1" applyFill="1" applyBorder="1" applyAlignment="1">
      <alignment horizontal="center"/>
    </xf>
    <xf numFmtId="164" fontId="3" fillId="8" borderId="15" xfId="1" applyNumberFormat="1" applyFont="1" applyFill="1" applyBorder="1" applyAlignment="1">
      <alignment horizontal="center"/>
    </xf>
    <xf numFmtId="2" fontId="11" fillId="12" borderId="1" xfId="0" applyNumberFormat="1" applyFont="1" applyFill="1" applyBorder="1" applyAlignment="1">
      <alignment horizontal="center" vertical="center"/>
    </xf>
    <xf numFmtId="0" fontId="6" fillId="8" borderId="1" xfId="0" applyFont="1" applyFill="1" applyBorder="1" applyAlignment="1">
      <alignment horizontal="center"/>
    </xf>
    <xf numFmtId="0" fontId="11" fillId="12" borderId="1" xfId="0" applyFont="1" applyFill="1" applyBorder="1" applyAlignment="1">
      <alignment horizontal="center" vertical="center"/>
    </xf>
    <xf numFmtId="164" fontId="3" fillId="8" borderId="1" xfId="1" applyNumberFormat="1" applyFont="1" applyFill="1" applyBorder="1" applyAlignment="1">
      <alignment horizontal="center" vertical="center" wrapText="1"/>
    </xf>
    <xf numFmtId="0" fontId="3" fillId="8" borderId="1" xfId="0" applyFont="1" applyFill="1" applyBorder="1" applyAlignment="1">
      <alignment horizontal="center" vertical="center"/>
    </xf>
    <xf numFmtId="0" fontId="3" fillId="0" borderId="1"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4" fillId="3" borderId="1" xfId="0" applyFont="1" applyFill="1" applyBorder="1" applyAlignment="1">
      <alignment horizont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5" xfId="0" applyFont="1" applyFill="1" applyBorder="1" applyAlignment="1">
      <alignment horizontal="center" vertical="center"/>
    </xf>
    <xf numFmtId="0" fontId="3" fillId="0" borderId="1" xfId="0" applyFont="1" applyBorder="1" applyAlignment="1">
      <alignment horizontal="left" vertical="top" wrapText="1"/>
    </xf>
    <xf numFmtId="43" fontId="3" fillId="6" borderId="18" xfId="1" applyFont="1" applyFill="1" applyBorder="1" applyAlignment="1">
      <alignment horizontal="center"/>
    </xf>
    <xf numFmtId="43" fontId="3" fillId="6" borderId="19" xfId="1" applyFont="1" applyFill="1" applyBorder="1" applyAlignment="1">
      <alignment horizontal="center"/>
    </xf>
    <xf numFmtId="43" fontId="3" fillId="8" borderId="18" xfId="1" applyFont="1" applyFill="1" applyBorder="1" applyAlignment="1">
      <alignment horizontal="center"/>
    </xf>
    <xf numFmtId="43" fontId="3" fillId="8" borderId="15" xfId="1" applyFont="1" applyFill="1" applyBorder="1" applyAlignment="1">
      <alignment horizontal="center"/>
    </xf>
    <xf numFmtId="0" fontId="7" fillId="8" borderId="14" xfId="0" applyFont="1" applyFill="1" applyBorder="1" applyAlignment="1">
      <alignment horizontal="center"/>
    </xf>
    <xf numFmtId="0" fontId="7" fillId="8" borderId="2" xfId="0" applyFont="1" applyFill="1" applyBorder="1" applyAlignment="1">
      <alignment horizontal="center"/>
    </xf>
    <xf numFmtId="0" fontId="7" fillId="8" borderId="14" xfId="0" applyFont="1" applyFill="1" applyBorder="1" applyAlignment="1">
      <alignment horizontal="center" vertical="center"/>
    </xf>
    <xf numFmtId="0" fontId="7" fillId="8" borderId="2" xfId="0" applyFont="1" applyFill="1" applyBorder="1" applyAlignment="1">
      <alignment horizontal="center" vertical="center"/>
    </xf>
    <xf numFmtId="0" fontId="3" fillId="12" borderId="18" xfId="0" applyFont="1" applyFill="1" applyBorder="1" applyAlignment="1">
      <alignment horizontal="center" vertical="center"/>
    </xf>
    <xf numFmtId="0" fontId="3" fillId="12" borderId="19" xfId="0" applyFont="1" applyFill="1" applyBorder="1" applyAlignment="1">
      <alignment horizontal="center" vertical="center"/>
    </xf>
    <xf numFmtId="0" fontId="3" fillId="12" borderId="15" xfId="0" applyFont="1" applyFill="1" applyBorder="1" applyAlignment="1">
      <alignment horizontal="center" vertical="center"/>
    </xf>
    <xf numFmtId="0" fontId="7" fillId="0" borderId="1" xfId="0" applyFont="1" applyBorder="1" applyAlignment="1">
      <alignment horizontal="center"/>
    </xf>
    <xf numFmtId="9" fontId="3" fillId="0" borderId="1" xfId="2" applyFont="1" applyBorder="1" applyAlignment="1">
      <alignment horizontal="center" vertical="center" wrapText="1"/>
    </xf>
    <xf numFmtId="43" fontId="3" fillId="8" borderId="1" xfId="1" applyFont="1" applyFill="1" applyBorder="1" applyAlignment="1">
      <alignment horizontal="center" vertical="center" wrapText="1"/>
    </xf>
    <xf numFmtId="0" fontId="3" fillId="0" borderId="1" xfId="0" applyFont="1" applyFill="1" applyBorder="1" applyAlignment="1">
      <alignment horizontal="center" wrapText="1"/>
    </xf>
    <xf numFmtId="0" fontId="3" fillId="5" borderId="1" xfId="0" applyFont="1" applyFill="1" applyBorder="1" applyAlignment="1">
      <alignment horizontal="center" wrapText="1"/>
    </xf>
    <xf numFmtId="0" fontId="3" fillId="0" borderId="1" xfId="0" applyFont="1" applyFill="1" applyBorder="1" applyAlignment="1">
      <alignment horizontal="center" vertical="center" wrapText="1"/>
    </xf>
    <xf numFmtId="0" fontId="3" fillId="4" borderId="21" xfId="0" applyFont="1" applyFill="1" applyBorder="1" applyAlignment="1">
      <alignment horizontal="center" vertical="center"/>
    </xf>
    <xf numFmtId="0" fontId="3" fillId="4" borderId="0" xfId="0" applyFont="1" applyFill="1" applyBorder="1" applyAlignment="1">
      <alignment horizontal="center" vertical="center"/>
    </xf>
    <xf numFmtId="0" fontId="3" fillId="5" borderId="1" xfId="0" applyFont="1" applyFill="1" applyBorder="1" applyAlignment="1">
      <alignment horizontal="center" vertical="center" wrapText="1"/>
    </xf>
    <xf numFmtId="0" fontId="3" fillId="4" borderId="10" xfId="0" applyFont="1" applyFill="1" applyBorder="1" applyAlignment="1">
      <alignment horizontal="center" vertical="center"/>
    </xf>
    <xf numFmtId="0" fontId="3" fillId="4" borderId="11"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wrapText="1"/>
    </xf>
    <xf numFmtId="0" fontId="3" fillId="6" borderId="18" xfId="0"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18" xfId="0" applyFont="1" applyFill="1" applyBorder="1" applyAlignment="1">
      <alignment horizontal="center"/>
    </xf>
    <xf numFmtId="0" fontId="3" fillId="6" borderId="19" xfId="0" applyFont="1" applyFill="1" applyBorder="1" applyAlignment="1">
      <alignment horizontal="center"/>
    </xf>
    <xf numFmtId="0" fontId="3" fillId="6" borderId="15" xfId="0" applyFont="1" applyFill="1" applyBorder="1" applyAlignment="1">
      <alignment horizontal="center"/>
    </xf>
    <xf numFmtId="0" fontId="8" fillId="0" borderId="6" xfId="0" applyFont="1" applyBorder="1" applyAlignment="1">
      <alignment horizontal="center" vertical="center"/>
    </xf>
    <xf numFmtId="0" fontId="8" fillId="0" borderId="21"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20" xfId="0" applyFont="1" applyBorder="1" applyAlignment="1">
      <alignment horizontal="center" vertical="center"/>
    </xf>
    <xf numFmtId="0" fontId="8" fillId="0" borderId="11" xfId="0" applyFont="1" applyBorder="1" applyAlignment="1">
      <alignment horizontal="center" vertical="center"/>
    </xf>
    <xf numFmtId="0" fontId="3" fillId="0" borderId="18" xfId="0" applyFont="1" applyBorder="1" applyAlignment="1">
      <alignment horizontal="center" vertical="center"/>
    </xf>
    <xf numFmtId="0" fontId="3" fillId="0" borderId="15" xfId="0" applyFont="1" applyBorder="1" applyAlignment="1">
      <alignment horizontal="center" vertical="center"/>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0" borderId="18" xfId="0" applyFont="1" applyBorder="1" applyAlignment="1">
      <alignment horizontal="center" vertical="center" wrapText="1"/>
    </xf>
    <xf numFmtId="0" fontId="3" fillId="0" borderId="15" xfId="0" applyFont="1" applyBorder="1" applyAlignment="1">
      <alignment horizontal="center" vertical="center" wrapText="1"/>
    </xf>
    <xf numFmtId="165" fontId="3" fillId="8" borderId="18" xfId="1" applyNumberFormat="1" applyFont="1" applyFill="1" applyBorder="1" applyAlignment="1">
      <alignment horizontal="center" vertical="center" wrapText="1"/>
    </xf>
    <xf numFmtId="165" fontId="3" fillId="8" borderId="19" xfId="1" applyNumberFormat="1" applyFont="1" applyFill="1" applyBorder="1" applyAlignment="1">
      <alignment horizontal="center" vertical="center" wrapText="1"/>
    </xf>
    <xf numFmtId="165" fontId="3" fillId="8" borderId="15" xfId="1" applyNumberFormat="1" applyFont="1" applyFill="1" applyBorder="1" applyAlignment="1">
      <alignment horizontal="center" vertical="center" wrapText="1"/>
    </xf>
    <xf numFmtId="43" fontId="3" fillId="8" borderId="1" xfId="1" applyNumberFormat="1"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8" xfId="0" applyFont="1" applyFill="1" applyBorder="1" applyAlignment="1">
      <alignment horizontal="center"/>
    </xf>
    <xf numFmtId="0" fontId="3" fillId="5" borderId="19" xfId="0" applyFont="1" applyFill="1" applyBorder="1" applyAlignment="1">
      <alignment horizontal="center"/>
    </xf>
    <xf numFmtId="0" fontId="3" fillId="5" borderId="15" xfId="0" applyFont="1" applyFill="1" applyBorder="1" applyAlignment="1">
      <alignment horizontal="center"/>
    </xf>
    <xf numFmtId="0" fontId="3" fillId="8" borderId="18" xfId="0" applyFont="1" applyFill="1" applyBorder="1" applyAlignment="1">
      <alignment horizontal="center"/>
    </xf>
    <xf numFmtId="0" fontId="3" fillId="8" borderId="15" xfId="0" applyFont="1" applyFill="1" applyBorder="1" applyAlignment="1">
      <alignment horizontal="center"/>
    </xf>
    <xf numFmtId="0" fontId="3" fillId="0" borderId="1" xfId="0" applyFont="1" applyBorder="1" applyAlignment="1">
      <alignment horizontal="left" vertical="center" wrapText="1"/>
    </xf>
    <xf numFmtId="0" fontId="1" fillId="0" borderId="21" xfId="0" applyFont="1" applyBorder="1" applyAlignment="1">
      <alignment horizontal="center" vertical="center"/>
    </xf>
    <xf numFmtId="0" fontId="1" fillId="0" borderId="20" xfId="0" applyFont="1" applyBorder="1" applyAlignment="1">
      <alignment horizontal="center" vertical="center"/>
    </xf>
    <xf numFmtId="0" fontId="3" fillId="9" borderId="18" xfId="0" applyFont="1" applyFill="1" applyBorder="1" applyAlignment="1">
      <alignment horizontal="center" vertical="center"/>
    </xf>
    <xf numFmtId="0" fontId="3" fillId="9" borderId="15"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10" borderId="21" xfId="0" applyFont="1" applyFill="1" applyBorder="1" applyAlignment="1">
      <alignment horizontal="center" vertical="center"/>
    </xf>
    <xf numFmtId="0" fontId="1" fillId="10" borderId="8" xfId="0" applyFont="1" applyFill="1" applyBorder="1" applyAlignment="1">
      <alignment horizontal="center" vertical="center"/>
    </xf>
    <xf numFmtId="0" fontId="1" fillId="10" borderId="0" xfId="0" applyFont="1" applyFill="1" applyBorder="1" applyAlignment="1">
      <alignment horizontal="center" vertical="center"/>
    </xf>
    <xf numFmtId="0" fontId="1" fillId="10" borderId="9" xfId="0" applyFont="1" applyFill="1" applyBorder="1" applyAlignment="1">
      <alignment horizontal="center" vertical="center"/>
    </xf>
    <xf numFmtId="0" fontId="1" fillId="10" borderId="20" xfId="0" applyFont="1" applyFill="1" applyBorder="1" applyAlignment="1">
      <alignment horizontal="center" vertical="center"/>
    </xf>
    <xf numFmtId="0" fontId="3" fillId="8"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4" fillId="7" borderId="22" xfId="0" applyFont="1" applyFill="1" applyBorder="1" applyAlignment="1">
      <alignment horizontal="center"/>
    </xf>
    <xf numFmtId="0" fontId="3" fillId="4" borderId="18"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 xfId="0" applyFont="1" applyFill="1" applyBorder="1" applyAlignment="1">
      <alignment horizontal="center"/>
    </xf>
    <xf numFmtId="0" fontId="1" fillId="11" borderId="1" xfId="0" applyFont="1" applyFill="1" applyBorder="1" applyAlignment="1">
      <alignment horizontal="center" vertical="center"/>
    </xf>
  </cellXfs>
  <cellStyles count="3">
    <cellStyle name="Millares" xfId="1" builtinId="3"/>
    <cellStyle name="Normal" xfId="0" builtinId="0"/>
    <cellStyle name="Porcentual"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9.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5.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4</xdr:col>
      <xdr:colOff>47625</xdr:colOff>
      <xdr:row>4</xdr:row>
      <xdr:rowOff>20978</xdr:rowOff>
    </xdr:from>
    <xdr:to>
      <xdr:col>6</xdr:col>
      <xdr:colOff>1924049</xdr:colOff>
      <xdr:row>5</xdr:row>
      <xdr:rowOff>638175</xdr:rowOff>
    </xdr:to>
    <xdr:pic>
      <xdr:nvPicPr>
        <xdr:cNvPr id="2" name="1 Imagen" descr="Captura de pantalla de 2016-05-24 16-59-34.png"/>
        <xdr:cNvPicPr>
          <a:picLocks noChangeAspect="1"/>
        </xdr:cNvPicPr>
      </xdr:nvPicPr>
      <xdr:blipFill>
        <a:blip xmlns:r="http://schemas.openxmlformats.org/officeDocument/2006/relationships" r:embed="rId1"/>
        <a:stretch>
          <a:fillRect/>
        </a:stretch>
      </xdr:blipFill>
      <xdr:spPr>
        <a:xfrm>
          <a:off x="4562475" y="782978"/>
          <a:ext cx="3990974" cy="807697"/>
        </a:xfrm>
        <a:prstGeom prst="rect">
          <a:avLst/>
        </a:prstGeom>
      </xdr:spPr>
    </xdr:pic>
    <xdr:clientData/>
  </xdr:twoCellAnchor>
  <xdr:twoCellAnchor editAs="oneCell">
    <xdr:from>
      <xdr:col>4</xdr:col>
      <xdr:colOff>85725</xdr:colOff>
      <xdr:row>6</xdr:row>
      <xdr:rowOff>47625</xdr:rowOff>
    </xdr:from>
    <xdr:to>
      <xdr:col>6</xdr:col>
      <xdr:colOff>1924050</xdr:colOff>
      <xdr:row>7</xdr:row>
      <xdr:rowOff>628650</xdr:rowOff>
    </xdr:to>
    <xdr:pic>
      <xdr:nvPicPr>
        <xdr:cNvPr id="4" name="3 Imagen" descr="Captura de pantalla de 2016-05-24 17-27-52.png"/>
        <xdr:cNvPicPr>
          <a:picLocks noChangeAspect="1"/>
        </xdr:cNvPicPr>
      </xdr:nvPicPr>
      <xdr:blipFill>
        <a:blip xmlns:r="http://schemas.openxmlformats.org/officeDocument/2006/relationships" r:embed="rId2"/>
        <a:stretch>
          <a:fillRect/>
        </a:stretch>
      </xdr:blipFill>
      <xdr:spPr>
        <a:xfrm>
          <a:off x="4600575" y="1676400"/>
          <a:ext cx="3952875" cy="762000"/>
        </a:xfrm>
        <a:prstGeom prst="rect">
          <a:avLst/>
        </a:prstGeom>
      </xdr:spPr>
    </xdr:pic>
    <xdr:clientData/>
  </xdr:twoCellAnchor>
  <xdr:twoCellAnchor editAs="oneCell">
    <xdr:from>
      <xdr:col>4</xdr:col>
      <xdr:colOff>28576</xdr:colOff>
      <xdr:row>8</xdr:row>
      <xdr:rowOff>76200</xdr:rowOff>
    </xdr:from>
    <xdr:to>
      <xdr:col>6</xdr:col>
      <xdr:colOff>1962150</xdr:colOff>
      <xdr:row>9</xdr:row>
      <xdr:rowOff>628650</xdr:rowOff>
    </xdr:to>
    <xdr:pic>
      <xdr:nvPicPr>
        <xdr:cNvPr id="5" name="4 Imagen" descr="Captura de pantalla de 2016-05-24 17-29-41.png"/>
        <xdr:cNvPicPr>
          <a:picLocks noChangeAspect="1"/>
        </xdr:cNvPicPr>
      </xdr:nvPicPr>
      <xdr:blipFill>
        <a:blip xmlns:r="http://schemas.openxmlformats.org/officeDocument/2006/relationships" r:embed="rId3"/>
        <a:stretch>
          <a:fillRect/>
        </a:stretch>
      </xdr:blipFill>
      <xdr:spPr>
        <a:xfrm>
          <a:off x="4543426" y="2552700"/>
          <a:ext cx="4048124" cy="742950"/>
        </a:xfrm>
        <a:prstGeom prst="rect">
          <a:avLst/>
        </a:prstGeom>
      </xdr:spPr>
    </xdr:pic>
    <xdr:clientData/>
  </xdr:twoCellAnchor>
  <xdr:twoCellAnchor editAs="oneCell">
    <xdr:from>
      <xdr:col>4</xdr:col>
      <xdr:colOff>28576</xdr:colOff>
      <xdr:row>12</xdr:row>
      <xdr:rowOff>57150</xdr:rowOff>
    </xdr:from>
    <xdr:to>
      <xdr:col>6</xdr:col>
      <xdr:colOff>1895476</xdr:colOff>
      <xdr:row>13</xdr:row>
      <xdr:rowOff>323850</xdr:rowOff>
    </xdr:to>
    <xdr:pic>
      <xdr:nvPicPr>
        <xdr:cNvPr id="7" name="6 Imagen" descr="Captura de pantalla de 2016-05-24 17-50-54.png"/>
        <xdr:cNvPicPr>
          <a:picLocks noChangeAspect="1"/>
        </xdr:cNvPicPr>
      </xdr:nvPicPr>
      <xdr:blipFill>
        <a:blip xmlns:r="http://schemas.openxmlformats.org/officeDocument/2006/relationships" r:embed="rId4"/>
        <a:stretch>
          <a:fillRect/>
        </a:stretch>
      </xdr:blipFill>
      <xdr:spPr>
        <a:xfrm>
          <a:off x="4543426" y="4248150"/>
          <a:ext cx="3981450" cy="800100"/>
        </a:xfrm>
        <a:prstGeom prst="rect">
          <a:avLst/>
        </a:prstGeom>
      </xdr:spPr>
    </xdr:pic>
    <xdr:clientData/>
  </xdr:twoCellAnchor>
  <xdr:twoCellAnchor editAs="oneCell">
    <xdr:from>
      <xdr:col>4</xdr:col>
      <xdr:colOff>40821</xdr:colOff>
      <xdr:row>10</xdr:row>
      <xdr:rowOff>68036</xdr:rowOff>
    </xdr:from>
    <xdr:to>
      <xdr:col>6</xdr:col>
      <xdr:colOff>1945821</xdr:colOff>
      <xdr:row>11</xdr:row>
      <xdr:rowOff>462643</xdr:rowOff>
    </xdr:to>
    <xdr:pic>
      <xdr:nvPicPr>
        <xdr:cNvPr id="8" name="7 Imagen" descr="Captura de pantalla de 2016-05-24 17-53-33.png"/>
        <xdr:cNvPicPr>
          <a:picLocks noChangeAspect="1"/>
        </xdr:cNvPicPr>
      </xdr:nvPicPr>
      <xdr:blipFill>
        <a:blip xmlns:r="http://schemas.openxmlformats.org/officeDocument/2006/relationships" r:embed="rId5"/>
        <a:stretch>
          <a:fillRect/>
        </a:stretch>
      </xdr:blipFill>
      <xdr:spPr>
        <a:xfrm>
          <a:off x="4544785" y="3415393"/>
          <a:ext cx="4014107" cy="707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295276</xdr:colOff>
      <xdr:row>1</xdr:row>
      <xdr:rowOff>9525</xdr:rowOff>
    </xdr:from>
    <xdr:to>
      <xdr:col>2</xdr:col>
      <xdr:colOff>523875</xdr:colOff>
      <xdr:row>6</xdr:row>
      <xdr:rowOff>2688</xdr:rowOff>
    </xdr:to>
    <xdr:pic>
      <xdr:nvPicPr>
        <xdr:cNvPr id="2" name="1 Imagen" descr="UNIVERSIDAD-DISTRITAL-FRANCISCO-JOSE-DE-CALDAS.jpg"/>
        <xdr:cNvPicPr>
          <a:picLocks noChangeAspect="1"/>
        </xdr:cNvPicPr>
      </xdr:nvPicPr>
      <xdr:blipFill>
        <a:blip xmlns:r="http://schemas.openxmlformats.org/officeDocument/2006/relationships" r:embed="rId1"/>
        <a:stretch>
          <a:fillRect/>
        </a:stretch>
      </xdr:blipFill>
      <xdr:spPr>
        <a:xfrm>
          <a:off x="1057276" y="190500"/>
          <a:ext cx="990599" cy="8939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50346</xdr:colOff>
      <xdr:row>2</xdr:row>
      <xdr:rowOff>23132</xdr:rowOff>
    </xdr:from>
    <xdr:to>
      <xdr:col>2</xdr:col>
      <xdr:colOff>624011</xdr:colOff>
      <xdr:row>5</xdr:row>
      <xdr:rowOff>13607</xdr:rowOff>
    </xdr:to>
    <xdr:pic>
      <xdr:nvPicPr>
        <xdr:cNvPr id="2" name="1 Imagen" descr="logo.png"/>
        <xdr:cNvPicPr>
          <a:picLocks noChangeAspect="1"/>
        </xdr:cNvPicPr>
      </xdr:nvPicPr>
      <xdr:blipFill>
        <a:blip xmlns:r="http://schemas.openxmlformats.org/officeDocument/2006/relationships" r:embed="rId1"/>
        <a:stretch>
          <a:fillRect/>
        </a:stretch>
      </xdr:blipFill>
      <xdr:spPr>
        <a:xfrm>
          <a:off x="812346" y="404132"/>
          <a:ext cx="1404938" cy="561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57150</xdr:colOff>
      <xdr:row>2</xdr:row>
      <xdr:rowOff>0</xdr:rowOff>
    </xdr:from>
    <xdr:to>
      <xdr:col>2</xdr:col>
      <xdr:colOff>626052</xdr:colOff>
      <xdr:row>5</xdr:row>
      <xdr:rowOff>133350</xdr:rowOff>
    </xdr:to>
    <xdr:pic>
      <xdr:nvPicPr>
        <xdr:cNvPr id="4" name="3 Imagen" descr="logo.png"/>
        <xdr:cNvPicPr>
          <a:picLocks noChangeAspect="1"/>
        </xdr:cNvPicPr>
      </xdr:nvPicPr>
      <xdr:blipFill>
        <a:blip xmlns:r="http://schemas.openxmlformats.org/officeDocument/2006/relationships" r:embed="rId1"/>
        <a:stretch>
          <a:fillRect/>
        </a:stretch>
      </xdr:blipFill>
      <xdr:spPr>
        <a:xfrm>
          <a:off x="819150" y="381000"/>
          <a:ext cx="1400175" cy="7048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171450</xdr:colOff>
      <xdr:row>1</xdr:row>
      <xdr:rowOff>95251</xdr:rowOff>
    </xdr:from>
    <xdr:to>
      <xdr:col>2</xdr:col>
      <xdr:colOff>668792</xdr:colOff>
      <xdr:row>5</xdr:row>
      <xdr:rowOff>95251</xdr:rowOff>
    </xdr:to>
    <xdr:pic>
      <xdr:nvPicPr>
        <xdr:cNvPr id="4" name="3 Imagen" descr="convocatoriadocenteadmin.jpg"/>
        <xdr:cNvPicPr>
          <a:picLocks noChangeAspect="1"/>
        </xdr:cNvPicPr>
      </xdr:nvPicPr>
      <xdr:blipFill>
        <a:blip xmlns:r="http://schemas.openxmlformats.org/officeDocument/2006/relationships" r:embed="rId1"/>
        <a:stretch>
          <a:fillRect/>
        </a:stretch>
      </xdr:blipFill>
      <xdr:spPr>
        <a:xfrm>
          <a:off x="933450" y="285751"/>
          <a:ext cx="1328615" cy="76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295276</xdr:colOff>
      <xdr:row>1</xdr:row>
      <xdr:rowOff>9525</xdr:rowOff>
    </xdr:from>
    <xdr:to>
      <xdr:col>2</xdr:col>
      <xdr:colOff>511753</xdr:colOff>
      <xdr:row>6</xdr:row>
      <xdr:rowOff>295</xdr:rowOff>
    </xdr:to>
    <xdr:pic>
      <xdr:nvPicPr>
        <xdr:cNvPr id="4" name="3 Imagen" descr="11434_Universidad_Sergio_Arboleda_Bogota.jpg"/>
        <xdr:cNvPicPr>
          <a:picLocks noChangeAspect="1"/>
        </xdr:cNvPicPr>
      </xdr:nvPicPr>
      <xdr:blipFill>
        <a:blip xmlns:r="http://schemas.openxmlformats.org/officeDocument/2006/relationships" r:embed="rId1"/>
        <a:stretch>
          <a:fillRect/>
        </a:stretch>
      </xdr:blipFill>
      <xdr:spPr>
        <a:xfrm>
          <a:off x="1057276" y="200025"/>
          <a:ext cx="1047750" cy="940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323850</xdr:colOff>
      <xdr:row>1</xdr:row>
      <xdr:rowOff>38099</xdr:rowOff>
    </xdr:from>
    <xdr:to>
      <xdr:col>2</xdr:col>
      <xdr:colOff>496796</xdr:colOff>
      <xdr:row>5</xdr:row>
      <xdr:rowOff>177524</xdr:rowOff>
    </xdr:to>
    <xdr:pic>
      <xdr:nvPicPr>
        <xdr:cNvPr id="4" name="3 Imagen" descr="11420_Universidad_Autonoma_de_Occidente_Cali.jpg"/>
        <xdr:cNvPicPr>
          <a:picLocks noChangeAspect="1"/>
        </xdr:cNvPicPr>
      </xdr:nvPicPr>
      <xdr:blipFill>
        <a:blip xmlns:r="http://schemas.openxmlformats.org/officeDocument/2006/relationships" r:embed="rId1"/>
        <a:stretch>
          <a:fillRect/>
        </a:stretch>
      </xdr:blipFill>
      <xdr:spPr>
        <a:xfrm>
          <a:off x="1085850" y="228599"/>
          <a:ext cx="1004219" cy="901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190500</xdr:colOff>
      <xdr:row>1</xdr:row>
      <xdr:rowOff>114300</xdr:rowOff>
    </xdr:from>
    <xdr:to>
      <xdr:col>2</xdr:col>
      <xdr:colOff>599017</xdr:colOff>
      <xdr:row>5</xdr:row>
      <xdr:rowOff>104775</xdr:rowOff>
    </xdr:to>
    <xdr:pic>
      <xdr:nvPicPr>
        <xdr:cNvPr id="2" name="1 Imagen" descr="descarga (2).png"/>
        <xdr:cNvPicPr>
          <a:picLocks noChangeAspect="1"/>
        </xdr:cNvPicPr>
      </xdr:nvPicPr>
      <xdr:blipFill>
        <a:blip xmlns:r="http://schemas.openxmlformats.org/officeDocument/2006/relationships" r:embed="rId1"/>
        <a:stretch>
          <a:fillRect/>
        </a:stretch>
      </xdr:blipFill>
      <xdr:spPr>
        <a:xfrm>
          <a:off x="952500" y="304800"/>
          <a:ext cx="1170517" cy="7524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137272</xdr:colOff>
      <xdr:row>21</xdr:row>
      <xdr:rowOff>99418</xdr:rowOff>
    </xdr:from>
    <xdr:to>
      <xdr:col>10</xdr:col>
      <xdr:colOff>385595</xdr:colOff>
      <xdr:row>22</xdr:row>
      <xdr:rowOff>582705</xdr:rowOff>
    </xdr:to>
    <xdr:pic>
      <xdr:nvPicPr>
        <xdr:cNvPr id="7" name="6 Imagen" descr="Captura de pantalla de 2016-05-24 16-59-34.png"/>
        <xdr:cNvPicPr>
          <a:picLocks noChangeAspect="1"/>
        </xdr:cNvPicPr>
      </xdr:nvPicPr>
      <xdr:blipFill>
        <a:blip xmlns:r="http://schemas.openxmlformats.org/officeDocument/2006/relationships" r:embed="rId1"/>
        <a:stretch>
          <a:fillRect/>
        </a:stretch>
      </xdr:blipFill>
      <xdr:spPr>
        <a:xfrm>
          <a:off x="8452037" y="4458506"/>
          <a:ext cx="4860256" cy="673787"/>
        </a:xfrm>
        <a:prstGeom prst="rect">
          <a:avLst/>
        </a:prstGeom>
      </xdr:spPr>
    </xdr:pic>
    <xdr:clientData/>
  </xdr:twoCellAnchor>
  <xdr:twoCellAnchor editAs="oneCell">
    <xdr:from>
      <xdr:col>5</xdr:col>
      <xdr:colOff>63312</xdr:colOff>
      <xdr:row>23</xdr:row>
      <xdr:rowOff>103654</xdr:rowOff>
    </xdr:from>
    <xdr:to>
      <xdr:col>10</xdr:col>
      <xdr:colOff>504599</xdr:colOff>
      <xdr:row>24</xdr:row>
      <xdr:rowOff>571500</xdr:rowOff>
    </xdr:to>
    <xdr:pic>
      <xdr:nvPicPr>
        <xdr:cNvPr id="8" name="7 Imagen" descr="Captura de pantalla de 2016-05-24 17-27-52.png"/>
        <xdr:cNvPicPr>
          <a:picLocks noChangeAspect="1"/>
        </xdr:cNvPicPr>
      </xdr:nvPicPr>
      <xdr:blipFill>
        <a:blip xmlns:r="http://schemas.openxmlformats.org/officeDocument/2006/relationships" r:embed="rId2"/>
        <a:stretch>
          <a:fillRect/>
        </a:stretch>
      </xdr:blipFill>
      <xdr:spPr>
        <a:xfrm>
          <a:off x="8378077" y="5415242"/>
          <a:ext cx="5053220" cy="658346"/>
        </a:xfrm>
        <a:prstGeom prst="rect">
          <a:avLst/>
        </a:prstGeom>
      </xdr:spPr>
    </xdr:pic>
    <xdr:clientData/>
  </xdr:twoCellAnchor>
  <xdr:twoCellAnchor editAs="oneCell">
    <xdr:from>
      <xdr:col>5</xdr:col>
      <xdr:colOff>62193</xdr:colOff>
      <xdr:row>25</xdr:row>
      <xdr:rowOff>33617</xdr:rowOff>
    </xdr:from>
    <xdr:to>
      <xdr:col>10</xdr:col>
      <xdr:colOff>352272</xdr:colOff>
      <xdr:row>26</xdr:row>
      <xdr:rowOff>605117</xdr:rowOff>
    </xdr:to>
    <xdr:pic>
      <xdr:nvPicPr>
        <xdr:cNvPr id="9" name="8 Imagen" descr="Captura de pantalla de 2016-05-24 17-29-41.png"/>
        <xdr:cNvPicPr>
          <a:picLocks noChangeAspect="1"/>
        </xdr:cNvPicPr>
      </xdr:nvPicPr>
      <xdr:blipFill>
        <a:blip xmlns:r="http://schemas.openxmlformats.org/officeDocument/2006/relationships" r:embed="rId3"/>
        <a:stretch>
          <a:fillRect/>
        </a:stretch>
      </xdr:blipFill>
      <xdr:spPr>
        <a:xfrm>
          <a:off x="8376958" y="6163235"/>
          <a:ext cx="4902012" cy="762000"/>
        </a:xfrm>
        <a:prstGeom prst="rect">
          <a:avLst/>
        </a:prstGeom>
      </xdr:spPr>
    </xdr:pic>
    <xdr:clientData/>
  </xdr:twoCellAnchor>
  <xdr:twoCellAnchor editAs="oneCell">
    <xdr:from>
      <xdr:col>5</xdr:col>
      <xdr:colOff>75079</xdr:colOff>
      <xdr:row>29</xdr:row>
      <xdr:rowOff>33057</xdr:rowOff>
    </xdr:from>
    <xdr:to>
      <xdr:col>10</xdr:col>
      <xdr:colOff>453126</xdr:colOff>
      <xdr:row>30</xdr:row>
      <xdr:rowOff>638735</xdr:rowOff>
    </xdr:to>
    <xdr:pic>
      <xdr:nvPicPr>
        <xdr:cNvPr id="10" name="9 Imagen" descr="Captura de pantalla de 2016-05-24 17-50-54.png"/>
        <xdr:cNvPicPr>
          <a:picLocks noChangeAspect="1"/>
        </xdr:cNvPicPr>
      </xdr:nvPicPr>
      <xdr:blipFill>
        <a:blip xmlns:r="http://schemas.openxmlformats.org/officeDocument/2006/relationships" r:embed="rId4"/>
        <a:stretch>
          <a:fillRect/>
        </a:stretch>
      </xdr:blipFill>
      <xdr:spPr>
        <a:xfrm>
          <a:off x="8389844" y="7921998"/>
          <a:ext cx="4989980" cy="796178"/>
        </a:xfrm>
        <a:prstGeom prst="rect">
          <a:avLst/>
        </a:prstGeom>
      </xdr:spPr>
    </xdr:pic>
    <xdr:clientData/>
  </xdr:twoCellAnchor>
  <xdr:twoCellAnchor editAs="oneCell">
    <xdr:from>
      <xdr:col>5</xdr:col>
      <xdr:colOff>212912</xdr:colOff>
      <xdr:row>27</xdr:row>
      <xdr:rowOff>78440</xdr:rowOff>
    </xdr:from>
    <xdr:to>
      <xdr:col>10</xdr:col>
      <xdr:colOff>251420</xdr:colOff>
      <xdr:row>28</xdr:row>
      <xdr:rowOff>595511</xdr:rowOff>
    </xdr:to>
    <xdr:pic>
      <xdr:nvPicPr>
        <xdr:cNvPr id="19" name="18 Imagen" descr="Captura de pantalla de 2016-05-24 17-53-33.png"/>
        <xdr:cNvPicPr>
          <a:picLocks noChangeAspect="1"/>
        </xdr:cNvPicPr>
      </xdr:nvPicPr>
      <xdr:blipFill>
        <a:blip xmlns:r="http://schemas.openxmlformats.org/officeDocument/2006/relationships" r:embed="rId5"/>
        <a:stretch>
          <a:fillRect/>
        </a:stretch>
      </xdr:blipFill>
      <xdr:spPr>
        <a:xfrm>
          <a:off x="8527677" y="7070911"/>
          <a:ext cx="4650441" cy="70757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oleObject" Target="../embeddings/oleObject3.bin"/><Relationship Id="rId4" Type="http://schemas.openxmlformats.org/officeDocument/2006/relationships/oleObject" Target="../embeddings/oleObject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bin"/><Relationship Id="rId6" Type="http://schemas.openxmlformats.org/officeDocument/2006/relationships/oleObject" Target="../embeddings/oleObject6.bin"/><Relationship Id="rId5" Type="http://schemas.openxmlformats.org/officeDocument/2006/relationships/oleObject" Target="../embeddings/oleObject5.bin"/><Relationship Id="rId4" Type="http://schemas.openxmlformats.org/officeDocument/2006/relationships/oleObject" Target="../embeddings/oleObject4.bin"/></Relationships>
</file>

<file path=xl/worksheets/sheet1.xml><?xml version="1.0" encoding="utf-8"?>
<worksheet xmlns="http://schemas.openxmlformats.org/spreadsheetml/2006/main" xmlns:r="http://schemas.openxmlformats.org/officeDocument/2006/relationships">
  <dimension ref="A2:K20"/>
  <sheetViews>
    <sheetView zoomScale="70" zoomScaleNormal="70" workbookViewId="0">
      <selection activeCell="H19" sqref="H19:K20"/>
    </sheetView>
  </sheetViews>
  <sheetFormatPr baseColWidth="10" defaultColWidth="11.42578125" defaultRowHeight="14.25"/>
  <cols>
    <col min="1" max="1" width="11.42578125" style="1"/>
    <col min="2" max="2" width="13.7109375" style="1" customWidth="1"/>
    <col min="3" max="3" width="21.7109375" style="1" customWidth="1"/>
    <col min="4" max="4" width="20.85546875" style="1" customWidth="1"/>
    <col min="5" max="5" width="20.28515625" style="1" customWidth="1"/>
    <col min="6" max="6" width="11.42578125" style="1"/>
    <col min="7" max="7" width="30" style="1" customWidth="1"/>
    <col min="8" max="10" width="11.42578125" style="1"/>
    <col min="11" max="11" width="42.5703125" style="1" customWidth="1"/>
    <col min="12" max="16384" width="11.42578125" style="1"/>
  </cols>
  <sheetData>
    <row r="2" spans="1:11" ht="15.75" customHeight="1">
      <c r="A2" s="95" t="s">
        <v>392</v>
      </c>
      <c r="B2" s="93" t="s">
        <v>0</v>
      </c>
      <c r="C2" s="93"/>
      <c r="D2" s="93" t="s">
        <v>453</v>
      </c>
      <c r="E2" s="93" t="s">
        <v>452</v>
      </c>
      <c r="F2" s="93"/>
      <c r="G2" s="93"/>
      <c r="H2" s="93" t="s">
        <v>6</v>
      </c>
      <c r="I2" s="93"/>
      <c r="J2" s="93"/>
      <c r="K2" s="93"/>
    </row>
    <row r="3" spans="1:11" ht="15.75" customHeight="1">
      <c r="A3" s="95"/>
      <c r="B3" s="93"/>
      <c r="C3" s="93"/>
      <c r="D3" s="93"/>
      <c r="E3" s="93"/>
      <c r="F3" s="93"/>
      <c r="G3" s="93"/>
      <c r="H3" s="93"/>
      <c r="I3" s="93"/>
      <c r="J3" s="93"/>
      <c r="K3" s="93"/>
    </row>
    <row r="4" spans="1:11" ht="15" customHeight="1">
      <c r="A4" s="95"/>
      <c r="B4" s="93"/>
      <c r="C4" s="93"/>
      <c r="D4" s="93"/>
      <c r="E4" s="93"/>
      <c r="F4" s="93"/>
      <c r="G4" s="93"/>
      <c r="H4" s="93"/>
      <c r="I4" s="93"/>
      <c r="J4" s="93"/>
      <c r="K4" s="93"/>
    </row>
    <row r="5" spans="1:11" ht="15" customHeight="1">
      <c r="A5" s="96">
        <v>1</v>
      </c>
      <c r="B5" s="96" t="s">
        <v>1</v>
      </c>
      <c r="C5" s="97"/>
      <c r="D5" s="96">
        <v>1</v>
      </c>
      <c r="E5" s="96"/>
      <c r="F5" s="96"/>
      <c r="G5" s="96"/>
      <c r="H5" s="94" t="s">
        <v>456</v>
      </c>
      <c r="I5" s="94"/>
      <c r="J5" s="94"/>
      <c r="K5" s="94"/>
    </row>
    <row r="6" spans="1:11" ht="53.25" customHeight="1">
      <c r="A6" s="97"/>
      <c r="B6" s="97"/>
      <c r="C6" s="97"/>
      <c r="D6" s="96"/>
      <c r="E6" s="96"/>
      <c r="F6" s="96"/>
      <c r="G6" s="96"/>
      <c r="H6" s="94"/>
      <c r="I6" s="94"/>
      <c r="J6" s="94"/>
      <c r="K6" s="94"/>
    </row>
    <row r="7" spans="1:11">
      <c r="A7" s="97"/>
      <c r="B7" s="97"/>
      <c r="C7" s="97"/>
      <c r="D7" s="96">
        <v>2</v>
      </c>
      <c r="E7" s="96"/>
      <c r="F7" s="96"/>
      <c r="G7" s="96"/>
      <c r="H7" s="94" t="s">
        <v>454</v>
      </c>
      <c r="I7" s="94"/>
      <c r="J7" s="94"/>
      <c r="K7" s="94"/>
    </row>
    <row r="8" spans="1:11" ht="52.5" customHeight="1">
      <c r="A8" s="97"/>
      <c r="B8" s="97"/>
      <c r="C8" s="97"/>
      <c r="D8" s="96"/>
      <c r="E8" s="96"/>
      <c r="F8" s="96"/>
      <c r="G8" s="96"/>
      <c r="H8" s="94"/>
      <c r="I8" s="94"/>
      <c r="J8" s="94"/>
      <c r="K8" s="94"/>
    </row>
    <row r="9" spans="1:11" ht="15" customHeight="1">
      <c r="A9" s="97"/>
      <c r="B9" s="97"/>
      <c r="C9" s="97"/>
      <c r="D9" s="96">
        <v>3</v>
      </c>
      <c r="E9" s="96"/>
      <c r="F9" s="96"/>
      <c r="G9" s="96"/>
      <c r="H9" s="94" t="s">
        <v>455</v>
      </c>
      <c r="I9" s="94"/>
      <c r="J9" s="94"/>
      <c r="K9" s="94"/>
    </row>
    <row r="10" spans="1:11" ht="52.5" customHeight="1">
      <c r="A10" s="97"/>
      <c r="B10" s="97"/>
      <c r="C10" s="97"/>
      <c r="D10" s="96"/>
      <c r="E10" s="96"/>
      <c r="F10" s="96"/>
      <c r="G10" s="96"/>
      <c r="H10" s="94"/>
      <c r="I10" s="94"/>
      <c r="J10" s="94"/>
      <c r="K10" s="94"/>
    </row>
    <row r="11" spans="1:11" ht="24.75" customHeight="1">
      <c r="A11" s="89">
        <v>2</v>
      </c>
      <c r="B11" s="67" t="s">
        <v>2</v>
      </c>
      <c r="C11" s="68"/>
      <c r="D11" s="89">
        <v>1</v>
      </c>
      <c r="E11" s="55"/>
      <c r="F11" s="56"/>
      <c r="G11" s="57"/>
      <c r="H11" s="61" t="s">
        <v>457</v>
      </c>
      <c r="I11" s="62"/>
      <c r="J11" s="62"/>
      <c r="K11" s="63"/>
    </row>
    <row r="12" spans="1:11" ht="42" customHeight="1">
      <c r="A12" s="90"/>
      <c r="B12" s="69"/>
      <c r="C12" s="70"/>
      <c r="D12" s="90"/>
      <c r="E12" s="58"/>
      <c r="F12" s="59"/>
      <c r="G12" s="60"/>
      <c r="H12" s="64"/>
      <c r="I12" s="65"/>
      <c r="J12" s="65"/>
      <c r="K12" s="66"/>
    </row>
    <row r="13" spans="1:11" ht="42" customHeight="1">
      <c r="A13" s="91">
        <v>3</v>
      </c>
      <c r="B13" s="73" t="s">
        <v>376</v>
      </c>
      <c r="C13" s="74"/>
      <c r="D13" s="91">
        <v>1</v>
      </c>
      <c r="E13" s="77"/>
      <c r="F13" s="78"/>
      <c r="G13" s="79"/>
      <c r="H13" s="83" t="s">
        <v>458</v>
      </c>
      <c r="I13" s="84"/>
      <c r="J13" s="84"/>
      <c r="K13" s="85"/>
    </row>
    <row r="14" spans="1:11" ht="28.5" customHeight="1">
      <c r="A14" s="92"/>
      <c r="B14" s="75"/>
      <c r="C14" s="76"/>
      <c r="D14" s="92"/>
      <c r="E14" s="80"/>
      <c r="F14" s="81"/>
      <c r="G14" s="82"/>
      <c r="H14" s="86"/>
      <c r="I14" s="87"/>
      <c r="J14" s="87"/>
      <c r="K14" s="88"/>
    </row>
    <row r="15" spans="1:11">
      <c r="A15" s="53">
        <v>4</v>
      </c>
      <c r="B15" s="67" t="s">
        <v>3</v>
      </c>
      <c r="C15" s="68"/>
      <c r="D15" s="53"/>
      <c r="E15" s="55"/>
      <c r="F15" s="56"/>
      <c r="G15" s="57"/>
      <c r="H15" s="61" t="s">
        <v>467</v>
      </c>
      <c r="I15" s="62"/>
      <c r="J15" s="62"/>
      <c r="K15" s="63"/>
    </row>
    <row r="16" spans="1:11" ht="30.6" customHeight="1">
      <c r="A16" s="54"/>
      <c r="B16" s="69"/>
      <c r="C16" s="70"/>
      <c r="D16" s="54"/>
      <c r="E16" s="58"/>
      <c r="F16" s="59"/>
      <c r="G16" s="60"/>
      <c r="H16" s="64"/>
      <c r="I16" s="65"/>
      <c r="J16" s="65"/>
      <c r="K16" s="66"/>
    </row>
    <row r="17" spans="1:11">
      <c r="A17" s="71">
        <v>5</v>
      </c>
      <c r="B17" s="73" t="s">
        <v>4</v>
      </c>
      <c r="C17" s="74"/>
      <c r="D17" s="71"/>
      <c r="E17" s="77"/>
      <c r="F17" s="78"/>
      <c r="G17" s="79"/>
      <c r="H17" s="83" t="s">
        <v>468</v>
      </c>
      <c r="I17" s="84"/>
      <c r="J17" s="84"/>
      <c r="K17" s="85"/>
    </row>
    <row r="18" spans="1:11" ht="51.6" customHeight="1">
      <c r="A18" s="72"/>
      <c r="B18" s="75"/>
      <c r="C18" s="76"/>
      <c r="D18" s="72"/>
      <c r="E18" s="80"/>
      <c r="F18" s="81"/>
      <c r="G18" s="82"/>
      <c r="H18" s="86"/>
      <c r="I18" s="87"/>
      <c r="J18" s="87"/>
      <c r="K18" s="88"/>
    </row>
    <row r="19" spans="1:11" ht="15" customHeight="1">
      <c r="A19" s="53">
        <v>6</v>
      </c>
      <c r="B19" s="67" t="s">
        <v>5</v>
      </c>
      <c r="C19" s="68"/>
      <c r="D19" s="53"/>
      <c r="E19" s="55"/>
      <c r="F19" s="56"/>
      <c r="G19" s="57"/>
      <c r="H19" s="61" t="s">
        <v>469</v>
      </c>
      <c r="I19" s="62"/>
      <c r="J19" s="62"/>
      <c r="K19" s="63"/>
    </row>
    <row r="20" spans="1:11" ht="35.450000000000003" customHeight="1">
      <c r="A20" s="54"/>
      <c r="B20" s="69"/>
      <c r="C20" s="70"/>
      <c r="D20" s="54"/>
      <c r="E20" s="58"/>
      <c r="F20" s="59"/>
      <c r="G20" s="60"/>
      <c r="H20" s="64"/>
      <c r="I20" s="65"/>
      <c r="J20" s="65"/>
      <c r="K20" s="66"/>
    </row>
  </sheetData>
  <mergeCells count="41">
    <mergeCell ref="A2:A4"/>
    <mergeCell ref="E9:G10"/>
    <mergeCell ref="B5:C10"/>
    <mergeCell ref="A5:A10"/>
    <mergeCell ref="D5:D6"/>
    <mergeCell ref="E5:G6"/>
    <mergeCell ref="D7:D8"/>
    <mergeCell ref="E7:G8"/>
    <mergeCell ref="D9:D10"/>
    <mergeCell ref="H11:K12"/>
    <mergeCell ref="B2:C4"/>
    <mergeCell ref="D2:D4"/>
    <mergeCell ref="E2:G4"/>
    <mergeCell ref="H2:K4"/>
    <mergeCell ref="H9:K10"/>
    <mergeCell ref="H5:K6"/>
    <mergeCell ref="H7:K8"/>
    <mergeCell ref="A11:A12"/>
    <mergeCell ref="A13:A14"/>
    <mergeCell ref="B13:C14"/>
    <mergeCell ref="D13:D14"/>
    <mergeCell ref="E13:G14"/>
    <mergeCell ref="B11:C12"/>
    <mergeCell ref="D11:D12"/>
    <mergeCell ref="E11:G12"/>
    <mergeCell ref="H13:K14"/>
    <mergeCell ref="A15:A16"/>
    <mergeCell ref="B15:C16"/>
    <mergeCell ref="D15:D16"/>
    <mergeCell ref="E15:G16"/>
    <mergeCell ref="H15:K16"/>
    <mergeCell ref="A17:A18"/>
    <mergeCell ref="B17:C18"/>
    <mergeCell ref="D17:D18"/>
    <mergeCell ref="E17:G18"/>
    <mergeCell ref="H17:K18"/>
    <mergeCell ref="D19:D20"/>
    <mergeCell ref="E19:G20"/>
    <mergeCell ref="H19:K20"/>
    <mergeCell ref="B19:C20"/>
    <mergeCell ref="A19:A20"/>
  </mergeCells>
  <pageMargins left="0.7" right="0.7" top="0.75" bottom="0.75" header="0.3" footer="0.3"/>
  <pageSetup paperSize="0" orientation="portrait" horizontalDpi="0" verticalDpi="0" copies="0"/>
  <drawing r:id="rId1"/>
  <legacyDrawing r:id="rId2"/>
  <oleObjects>
    <oleObject progId="PBrush" shapeId="1025" r:id="rId3"/>
    <oleObject progId="PBrush" shapeId="1026" r:id="rId4"/>
    <oleObject progId="PBrush" shapeId="1027" r:id="rId5"/>
  </oleObjects>
</worksheet>
</file>

<file path=xl/worksheets/sheet2.xml><?xml version="1.0" encoding="utf-8"?>
<worksheet xmlns="http://schemas.openxmlformats.org/spreadsheetml/2006/main" xmlns:r="http://schemas.openxmlformats.org/officeDocument/2006/relationships">
  <dimension ref="B2:R79"/>
  <sheetViews>
    <sheetView topLeftCell="A55" zoomScale="85" zoomScaleNormal="85" workbookViewId="0">
      <selection activeCell="M66" sqref="M66:M69"/>
    </sheetView>
  </sheetViews>
  <sheetFormatPr baseColWidth="10" defaultColWidth="11.42578125" defaultRowHeight="14.25"/>
  <cols>
    <col min="1" max="3" width="11.42578125" style="2"/>
    <col min="4" max="4" width="18.85546875" style="2" customWidth="1"/>
    <col min="5" max="5" width="18.42578125" style="2" customWidth="1"/>
    <col min="6" max="6" width="19.28515625" style="2" customWidth="1"/>
    <col min="7" max="7" width="18.28515625" style="2" customWidth="1"/>
    <col min="8" max="8" width="15.85546875" style="2" customWidth="1"/>
    <col min="9" max="9" width="15" style="2" customWidth="1"/>
    <col min="10" max="10" width="15.5703125" style="2" customWidth="1"/>
    <col min="11" max="11" width="15.28515625" style="2" customWidth="1"/>
    <col min="12" max="12" width="18" style="2" customWidth="1"/>
    <col min="13" max="13" width="16.42578125" style="2" customWidth="1"/>
    <col min="14" max="14" width="11.42578125" style="2"/>
    <col min="15" max="15" width="16.85546875" style="2" customWidth="1"/>
    <col min="16" max="16" width="11.42578125" style="2"/>
    <col min="17" max="17" width="14.85546875" style="2" customWidth="1"/>
    <col min="18" max="18" width="11.42578125" style="2"/>
    <col min="19" max="19" width="18" style="2" customWidth="1"/>
    <col min="20" max="20" width="11.42578125" style="2"/>
    <col min="21" max="21" width="17.85546875" style="2" customWidth="1"/>
    <col min="22" max="22" width="11.42578125" style="2"/>
    <col min="23" max="23" width="21.140625" style="2" customWidth="1"/>
    <col min="24" max="24" width="17.140625" style="2" customWidth="1"/>
    <col min="25" max="16384" width="11.42578125" style="2"/>
  </cols>
  <sheetData>
    <row r="2" spans="2:12">
      <c r="B2" s="136"/>
      <c r="C2" s="136"/>
      <c r="D2" s="137" t="s">
        <v>7</v>
      </c>
      <c r="E2" s="138"/>
      <c r="F2" s="138"/>
      <c r="G2" s="138"/>
      <c r="H2" s="138"/>
      <c r="I2" s="138"/>
      <c r="J2" s="138"/>
    </row>
    <row r="3" spans="2:12">
      <c r="B3" s="136"/>
      <c r="C3" s="136"/>
      <c r="D3" s="3" t="s">
        <v>8</v>
      </c>
      <c r="E3" s="139" t="s">
        <v>9</v>
      </c>
      <c r="F3" s="139"/>
      <c r="G3" s="139"/>
      <c r="H3" s="139"/>
      <c r="I3" s="139"/>
      <c r="J3" s="139"/>
    </row>
    <row r="4" spans="2:12">
      <c r="B4" s="136"/>
      <c r="C4" s="136"/>
      <c r="D4" s="3" t="s">
        <v>10</v>
      </c>
      <c r="E4" s="136" t="s">
        <v>11</v>
      </c>
      <c r="F4" s="136"/>
      <c r="G4" s="136"/>
      <c r="H4" s="136"/>
      <c r="I4" s="136"/>
      <c r="J4" s="136"/>
    </row>
    <row r="5" spans="2:12">
      <c r="B5" s="136"/>
      <c r="C5" s="136"/>
      <c r="D5" s="3" t="s">
        <v>12</v>
      </c>
      <c r="E5" s="136" t="s">
        <v>13</v>
      </c>
      <c r="F5" s="136"/>
      <c r="G5" s="136"/>
      <c r="H5" s="136"/>
      <c r="I5" s="136"/>
      <c r="J5" s="136"/>
    </row>
    <row r="6" spans="2:12">
      <c r="B6" s="136"/>
      <c r="C6" s="136"/>
    </row>
    <row r="7" spans="2:12" ht="25.5" customHeight="1" thickBot="1"/>
    <row r="8" spans="2:12" ht="15" customHeight="1" thickTop="1">
      <c r="B8" s="144" t="s">
        <v>14</v>
      </c>
      <c r="C8" s="145"/>
      <c r="D8" s="149" t="s">
        <v>15</v>
      </c>
      <c r="E8" s="149"/>
      <c r="F8" s="149"/>
      <c r="G8" s="149"/>
      <c r="H8" s="149"/>
      <c r="I8" s="149"/>
      <c r="J8" s="149"/>
      <c r="K8" s="149"/>
      <c r="L8" s="149"/>
    </row>
    <row r="9" spans="2:12">
      <c r="B9" s="146"/>
      <c r="C9" s="147"/>
      <c r="D9" s="149"/>
      <c r="E9" s="149"/>
      <c r="F9" s="149"/>
      <c r="G9" s="149"/>
      <c r="H9" s="149"/>
      <c r="I9" s="149"/>
      <c r="J9" s="149"/>
      <c r="K9" s="149"/>
      <c r="L9" s="149"/>
    </row>
    <row r="10" spans="2:12">
      <c r="B10" s="146"/>
      <c r="C10" s="147"/>
      <c r="D10" s="149"/>
      <c r="E10" s="149"/>
      <c r="F10" s="149"/>
      <c r="G10" s="149"/>
      <c r="H10" s="149"/>
      <c r="I10" s="149"/>
      <c r="J10" s="149"/>
      <c r="K10" s="149"/>
      <c r="L10" s="149"/>
    </row>
    <row r="11" spans="2:12">
      <c r="B11" s="146"/>
      <c r="C11" s="147"/>
      <c r="D11" s="149"/>
      <c r="E11" s="149"/>
      <c r="F11" s="149"/>
      <c r="G11" s="149"/>
      <c r="H11" s="149"/>
      <c r="I11" s="149"/>
      <c r="J11" s="149"/>
      <c r="K11" s="149"/>
      <c r="L11" s="149"/>
    </row>
    <row r="12" spans="2:12">
      <c r="B12" s="146"/>
      <c r="C12" s="147"/>
      <c r="D12" s="149"/>
      <c r="E12" s="149"/>
      <c r="F12" s="149"/>
      <c r="G12" s="149"/>
      <c r="H12" s="149"/>
      <c r="I12" s="149"/>
      <c r="J12" s="149"/>
      <c r="K12" s="149"/>
      <c r="L12" s="149"/>
    </row>
    <row r="13" spans="2:12">
      <c r="B13" s="146"/>
      <c r="C13" s="147"/>
      <c r="D13" s="149"/>
      <c r="E13" s="149"/>
      <c r="F13" s="149"/>
      <c r="G13" s="149"/>
      <c r="H13" s="149"/>
      <c r="I13" s="149"/>
      <c r="J13" s="149"/>
      <c r="K13" s="149"/>
      <c r="L13" s="149"/>
    </row>
    <row r="14" spans="2:12">
      <c r="B14" s="146"/>
      <c r="C14" s="147"/>
      <c r="D14" s="149"/>
      <c r="E14" s="149"/>
      <c r="F14" s="149"/>
      <c r="G14" s="149"/>
      <c r="H14" s="149"/>
      <c r="I14" s="149"/>
      <c r="J14" s="149"/>
      <c r="K14" s="149"/>
      <c r="L14" s="149"/>
    </row>
    <row r="15" spans="2:12">
      <c r="B15" s="146"/>
      <c r="C15" s="147"/>
      <c r="D15" s="149"/>
      <c r="E15" s="149"/>
      <c r="F15" s="149"/>
      <c r="G15" s="149"/>
      <c r="H15" s="149"/>
      <c r="I15" s="149"/>
      <c r="J15" s="149"/>
      <c r="K15" s="149"/>
      <c r="L15" s="149"/>
    </row>
    <row r="16" spans="2:12">
      <c r="B16" s="146"/>
      <c r="C16" s="147"/>
      <c r="D16" s="149"/>
      <c r="E16" s="149"/>
      <c r="F16" s="149"/>
      <c r="G16" s="149"/>
      <c r="H16" s="149"/>
      <c r="I16" s="149"/>
      <c r="J16" s="149"/>
      <c r="K16" s="149"/>
      <c r="L16" s="149"/>
    </row>
    <row r="17" spans="2:12">
      <c r="B17" s="146"/>
      <c r="C17" s="147"/>
      <c r="D17" s="149"/>
      <c r="E17" s="149"/>
      <c r="F17" s="149"/>
      <c r="G17" s="149"/>
      <c r="H17" s="149"/>
      <c r="I17" s="149"/>
      <c r="J17" s="149"/>
      <c r="K17" s="149"/>
      <c r="L17" s="149"/>
    </row>
    <row r="18" spans="2:12">
      <c r="B18" s="146"/>
      <c r="C18" s="147"/>
      <c r="D18" s="149"/>
      <c r="E18" s="149"/>
      <c r="F18" s="149"/>
      <c r="G18" s="149"/>
      <c r="H18" s="149"/>
      <c r="I18" s="149"/>
      <c r="J18" s="149"/>
      <c r="K18" s="149"/>
      <c r="L18" s="149"/>
    </row>
    <row r="19" spans="2:12">
      <c r="B19" s="146"/>
      <c r="C19" s="147"/>
      <c r="D19" s="149"/>
      <c r="E19" s="149"/>
      <c r="F19" s="149"/>
      <c r="G19" s="149"/>
      <c r="H19" s="149"/>
      <c r="I19" s="149"/>
      <c r="J19" s="149"/>
      <c r="K19" s="149"/>
      <c r="L19" s="149"/>
    </row>
    <row r="20" spans="2:12">
      <c r="B20" s="146"/>
      <c r="C20" s="147"/>
      <c r="D20" s="149"/>
      <c r="E20" s="149"/>
      <c r="F20" s="149"/>
      <c r="G20" s="149"/>
      <c r="H20" s="149"/>
      <c r="I20" s="149"/>
      <c r="J20" s="149"/>
      <c r="K20" s="149"/>
      <c r="L20" s="149"/>
    </row>
    <row r="21" spans="2:12">
      <c r="B21" s="146"/>
      <c r="C21" s="147"/>
      <c r="D21" s="149"/>
      <c r="E21" s="149"/>
      <c r="F21" s="149"/>
      <c r="G21" s="149"/>
      <c r="H21" s="149"/>
      <c r="I21" s="149"/>
      <c r="J21" s="149"/>
      <c r="K21" s="149"/>
      <c r="L21" s="149"/>
    </row>
    <row r="22" spans="2:12">
      <c r="B22" s="146"/>
      <c r="C22" s="147"/>
      <c r="D22" s="149"/>
      <c r="E22" s="149"/>
      <c r="F22" s="149"/>
      <c r="G22" s="149"/>
      <c r="H22" s="149"/>
      <c r="I22" s="149"/>
      <c r="J22" s="149"/>
      <c r="K22" s="149"/>
      <c r="L22" s="149"/>
    </row>
    <row r="23" spans="2:12">
      <c r="B23" s="146"/>
      <c r="C23" s="147"/>
      <c r="D23" s="149"/>
      <c r="E23" s="149"/>
      <c r="F23" s="149"/>
      <c r="G23" s="149"/>
      <c r="H23" s="149"/>
      <c r="I23" s="149"/>
      <c r="J23" s="149"/>
      <c r="K23" s="149"/>
      <c r="L23" s="149"/>
    </row>
    <row r="24" spans="2:12">
      <c r="B24" s="146"/>
      <c r="C24" s="147"/>
      <c r="D24" s="149"/>
      <c r="E24" s="149"/>
      <c r="F24" s="149"/>
      <c r="G24" s="149"/>
      <c r="H24" s="149"/>
      <c r="I24" s="149"/>
      <c r="J24" s="149"/>
      <c r="K24" s="149"/>
      <c r="L24" s="149"/>
    </row>
    <row r="25" spans="2:12">
      <c r="B25" s="146"/>
      <c r="C25" s="147"/>
      <c r="D25" s="149"/>
      <c r="E25" s="149"/>
      <c r="F25" s="149"/>
      <c r="G25" s="149"/>
      <c r="H25" s="149"/>
      <c r="I25" s="149"/>
      <c r="J25" s="149"/>
      <c r="K25" s="149"/>
      <c r="L25" s="149"/>
    </row>
    <row r="26" spans="2:12">
      <c r="B26" s="146"/>
      <c r="C26" s="147"/>
      <c r="D26" s="149"/>
      <c r="E26" s="149"/>
      <c r="F26" s="149"/>
      <c r="G26" s="149"/>
      <c r="H26" s="149"/>
      <c r="I26" s="149"/>
      <c r="J26" s="149"/>
      <c r="K26" s="149"/>
      <c r="L26" s="149"/>
    </row>
    <row r="27" spans="2:12">
      <c r="B27" s="146"/>
      <c r="C27" s="147"/>
      <c r="D27" s="149"/>
      <c r="E27" s="149"/>
      <c r="F27" s="149"/>
      <c r="G27" s="149"/>
      <c r="H27" s="149"/>
      <c r="I27" s="149"/>
      <c r="J27" s="149"/>
      <c r="K27" s="149"/>
      <c r="L27" s="149"/>
    </row>
    <row r="28" spans="2:12">
      <c r="B28" s="146"/>
      <c r="C28" s="147"/>
      <c r="D28" s="149"/>
      <c r="E28" s="149"/>
      <c r="F28" s="149"/>
      <c r="G28" s="149"/>
      <c r="H28" s="149"/>
      <c r="I28" s="149"/>
      <c r="J28" s="149"/>
      <c r="K28" s="149"/>
      <c r="L28" s="149"/>
    </row>
    <row r="29" spans="2:12">
      <c r="B29" s="146"/>
      <c r="C29" s="147"/>
      <c r="D29" s="149"/>
      <c r="E29" s="149"/>
      <c r="F29" s="149"/>
      <c r="G29" s="149"/>
      <c r="H29" s="149"/>
      <c r="I29" s="149"/>
      <c r="J29" s="149"/>
      <c r="K29" s="149"/>
      <c r="L29" s="149"/>
    </row>
    <row r="30" spans="2:12">
      <c r="B30" s="146"/>
      <c r="C30" s="147"/>
      <c r="D30" s="149"/>
      <c r="E30" s="149"/>
      <c r="F30" s="149"/>
      <c r="G30" s="149"/>
      <c r="H30" s="149"/>
      <c r="I30" s="149"/>
      <c r="J30" s="149"/>
      <c r="K30" s="149"/>
      <c r="L30" s="149"/>
    </row>
    <row r="31" spans="2:12">
      <c r="B31" s="146"/>
      <c r="C31" s="147"/>
      <c r="D31" s="149"/>
      <c r="E31" s="149"/>
      <c r="F31" s="149"/>
      <c r="G31" s="149"/>
      <c r="H31" s="149"/>
      <c r="I31" s="149"/>
      <c r="J31" s="149"/>
      <c r="K31" s="149"/>
      <c r="L31" s="149"/>
    </row>
    <row r="32" spans="2:12">
      <c r="B32" s="146"/>
      <c r="C32" s="147"/>
      <c r="D32" s="149"/>
      <c r="E32" s="149"/>
      <c r="F32" s="149"/>
      <c r="G32" s="149"/>
      <c r="H32" s="149"/>
      <c r="I32" s="149"/>
      <c r="J32" s="149"/>
      <c r="K32" s="149"/>
      <c r="L32" s="149"/>
    </row>
    <row r="33" spans="2:12">
      <c r="B33" s="146"/>
      <c r="C33" s="147"/>
      <c r="D33" s="149"/>
      <c r="E33" s="149"/>
      <c r="F33" s="149"/>
      <c r="G33" s="149"/>
      <c r="H33" s="149"/>
      <c r="I33" s="149"/>
      <c r="J33" s="149"/>
      <c r="K33" s="149"/>
      <c r="L33" s="149"/>
    </row>
    <row r="34" spans="2:12">
      <c r="B34" s="146"/>
      <c r="C34" s="147"/>
      <c r="D34" s="149"/>
      <c r="E34" s="149"/>
      <c r="F34" s="149"/>
      <c r="G34" s="149"/>
      <c r="H34" s="149"/>
      <c r="I34" s="149"/>
      <c r="J34" s="149"/>
      <c r="K34" s="149"/>
      <c r="L34" s="149"/>
    </row>
    <row r="35" spans="2:12">
      <c r="B35" s="146"/>
      <c r="C35" s="147"/>
      <c r="D35" s="149"/>
      <c r="E35" s="149"/>
      <c r="F35" s="149"/>
      <c r="G35" s="149"/>
      <c r="H35" s="149"/>
      <c r="I35" s="149"/>
      <c r="J35" s="149"/>
      <c r="K35" s="149"/>
      <c r="L35" s="149"/>
    </row>
    <row r="36" spans="2:12">
      <c r="B36" s="146"/>
      <c r="C36" s="147"/>
      <c r="D36" s="149"/>
      <c r="E36" s="149"/>
      <c r="F36" s="149"/>
      <c r="G36" s="149"/>
      <c r="H36" s="149"/>
      <c r="I36" s="149"/>
      <c r="J36" s="149"/>
      <c r="K36" s="149"/>
      <c r="L36" s="149"/>
    </row>
    <row r="37" spans="2:12">
      <c r="B37" s="146"/>
      <c r="C37" s="147"/>
      <c r="D37" s="149"/>
      <c r="E37" s="149"/>
      <c r="F37" s="149"/>
      <c r="G37" s="149"/>
      <c r="H37" s="149"/>
      <c r="I37" s="149"/>
      <c r="J37" s="149"/>
      <c r="K37" s="149"/>
      <c r="L37" s="149"/>
    </row>
    <row r="38" spans="2:12">
      <c r="B38" s="146"/>
      <c r="C38" s="147"/>
      <c r="D38" s="149"/>
      <c r="E38" s="149"/>
      <c r="F38" s="149"/>
      <c r="G38" s="149"/>
      <c r="H38" s="149"/>
      <c r="I38" s="149"/>
      <c r="J38" s="149"/>
      <c r="K38" s="149"/>
      <c r="L38" s="149"/>
    </row>
    <row r="39" spans="2:12">
      <c r="B39" s="146"/>
      <c r="C39" s="147"/>
      <c r="D39" s="149"/>
      <c r="E39" s="149"/>
      <c r="F39" s="149"/>
      <c r="G39" s="149"/>
      <c r="H39" s="149"/>
      <c r="I39" s="149"/>
      <c r="J39" s="149"/>
      <c r="K39" s="149"/>
      <c r="L39" s="149"/>
    </row>
    <row r="40" spans="2:12">
      <c r="B40" s="146"/>
      <c r="C40" s="147"/>
      <c r="D40" s="149"/>
      <c r="E40" s="149"/>
      <c r="F40" s="149"/>
      <c r="G40" s="149"/>
      <c r="H40" s="149"/>
      <c r="I40" s="149"/>
      <c r="J40" s="149"/>
      <c r="K40" s="149"/>
      <c r="L40" s="149"/>
    </row>
    <row r="41" spans="2:12">
      <c r="B41" s="146"/>
      <c r="C41" s="147"/>
      <c r="D41" s="149"/>
      <c r="E41" s="149"/>
      <c r="F41" s="149"/>
      <c r="G41" s="149"/>
      <c r="H41" s="149"/>
      <c r="I41" s="149"/>
      <c r="J41" s="149"/>
      <c r="K41" s="149"/>
      <c r="L41" s="149"/>
    </row>
    <row r="42" spans="2:12">
      <c r="B42" s="148"/>
      <c r="C42" s="140"/>
      <c r="D42" s="149"/>
      <c r="E42" s="149"/>
      <c r="F42" s="149"/>
      <c r="G42" s="149"/>
      <c r="H42" s="149"/>
      <c r="I42" s="149"/>
      <c r="J42" s="149"/>
      <c r="K42" s="149"/>
      <c r="L42" s="149"/>
    </row>
    <row r="43" spans="2:12">
      <c r="B43" s="140" t="s">
        <v>16</v>
      </c>
      <c r="C43" s="141"/>
      <c r="D43" s="4" t="s">
        <v>17</v>
      </c>
      <c r="E43" s="5" t="s">
        <v>18</v>
      </c>
      <c r="F43" s="5" t="s">
        <v>19</v>
      </c>
      <c r="G43" s="5" t="s">
        <v>20</v>
      </c>
      <c r="H43" s="5" t="s">
        <v>21</v>
      </c>
      <c r="I43" s="5" t="s">
        <v>22</v>
      </c>
      <c r="J43" s="5" t="s">
        <v>23</v>
      </c>
      <c r="K43" s="5" t="s">
        <v>24</v>
      </c>
      <c r="L43" s="5" t="s">
        <v>25</v>
      </c>
    </row>
    <row r="44" spans="2:12">
      <c r="B44" s="142"/>
      <c r="C44" s="143"/>
      <c r="D44" s="124" t="s">
        <v>26</v>
      </c>
      <c r="E44" s="124" t="s">
        <v>33</v>
      </c>
      <c r="F44" s="124" t="s">
        <v>38</v>
      </c>
      <c r="G44" s="124" t="s">
        <v>47</v>
      </c>
      <c r="H44" s="124" t="s">
        <v>54</v>
      </c>
      <c r="I44" s="124" t="s">
        <v>60</v>
      </c>
      <c r="J44" s="124" t="s">
        <v>67</v>
      </c>
      <c r="K44" s="124" t="s">
        <v>72</v>
      </c>
      <c r="L44" s="124" t="s">
        <v>79</v>
      </c>
    </row>
    <row r="45" spans="2:12" ht="36.75" customHeight="1">
      <c r="B45" s="142"/>
      <c r="C45" s="143"/>
      <c r="D45" s="124"/>
      <c r="E45" s="124"/>
      <c r="F45" s="124"/>
      <c r="G45" s="124"/>
      <c r="H45" s="124"/>
      <c r="I45" s="124"/>
      <c r="J45" s="124"/>
      <c r="K45" s="124"/>
      <c r="L45" s="124"/>
    </row>
    <row r="46" spans="2:12">
      <c r="B46" s="142"/>
      <c r="C46" s="143"/>
      <c r="D46" s="124" t="s">
        <v>27</v>
      </c>
      <c r="E46" s="124" t="s">
        <v>34</v>
      </c>
      <c r="F46" s="124" t="s">
        <v>39</v>
      </c>
      <c r="G46" s="124" t="s">
        <v>48</v>
      </c>
      <c r="H46" s="124" t="s">
        <v>55</v>
      </c>
      <c r="I46" s="124" t="s">
        <v>61</v>
      </c>
      <c r="J46" s="124" t="s">
        <v>68</v>
      </c>
      <c r="K46" s="124" t="s">
        <v>73</v>
      </c>
      <c r="L46" s="124" t="s">
        <v>80</v>
      </c>
    </row>
    <row r="47" spans="2:12" ht="42" customHeight="1">
      <c r="B47" s="142"/>
      <c r="C47" s="143"/>
      <c r="D47" s="124"/>
      <c r="E47" s="124"/>
      <c r="F47" s="124"/>
      <c r="G47" s="124"/>
      <c r="H47" s="124"/>
      <c r="I47" s="124"/>
      <c r="J47" s="124"/>
      <c r="K47" s="124"/>
      <c r="L47" s="124"/>
    </row>
    <row r="48" spans="2:12">
      <c r="B48" s="142"/>
      <c r="C48" s="143"/>
      <c r="D48" s="124" t="s">
        <v>28</v>
      </c>
      <c r="E48" s="124" t="s">
        <v>35</v>
      </c>
      <c r="F48" s="124" t="s">
        <v>40</v>
      </c>
      <c r="G48" s="124" t="s">
        <v>49</v>
      </c>
      <c r="H48" s="124" t="s">
        <v>56</v>
      </c>
      <c r="I48" s="124" t="s">
        <v>62</v>
      </c>
      <c r="J48" s="124" t="s">
        <v>69</v>
      </c>
      <c r="K48" s="124" t="s">
        <v>74</v>
      </c>
      <c r="L48" s="124" t="s">
        <v>81</v>
      </c>
    </row>
    <row r="49" spans="2:18" ht="40.5" customHeight="1">
      <c r="B49" s="142"/>
      <c r="C49" s="143"/>
      <c r="D49" s="124"/>
      <c r="E49" s="124"/>
      <c r="F49" s="124"/>
      <c r="G49" s="124"/>
      <c r="H49" s="124"/>
      <c r="I49" s="124"/>
      <c r="J49" s="124"/>
      <c r="K49" s="124"/>
      <c r="L49" s="124"/>
    </row>
    <row r="50" spans="2:18">
      <c r="B50" s="142"/>
      <c r="C50" s="143"/>
      <c r="D50" s="124" t="s">
        <v>29</v>
      </c>
      <c r="E50" s="124" t="s">
        <v>36</v>
      </c>
      <c r="F50" s="124" t="s">
        <v>41</v>
      </c>
      <c r="G50" s="124" t="s">
        <v>50</v>
      </c>
      <c r="H50" s="124" t="s">
        <v>57</v>
      </c>
      <c r="I50" s="124" t="s">
        <v>63</v>
      </c>
      <c r="J50" s="124" t="s">
        <v>70</v>
      </c>
      <c r="K50" s="124" t="s">
        <v>75</v>
      </c>
      <c r="L50" s="124" t="s">
        <v>82</v>
      </c>
    </row>
    <row r="51" spans="2:18" ht="48.75" customHeight="1">
      <c r="B51" s="142"/>
      <c r="C51" s="143"/>
      <c r="D51" s="124"/>
      <c r="E51" s="124"/>
      <c r="F51" s="124"/>
      <c r="G51" s="124"/>
      <c r="H51" s="124"/>
      <c r="I51" s="124"/>
      <c r="J51" s="124"/>
      <c r="K51" s="124"/>
      <c r="L51" s="124"/>
    </row>
    <row r="52" spans="2:18">
      <c r="B52" s="142"/>
      <c r="C52" s="143"/>
      <c r="D52" s="124" t="s">
        <v>30</v>
      </c>
      <c r="E52" s="124" t="s">
        <v>37</v>
      </c>
      <c r="F52" s="124" t="s">
        <v>42</v>
      </c>
      <c r="G52" s="124" t="s">
        <v>51</v>
      </c>
      <c r="H52" s="124" t="s">
        <v>58</v>
      </c>
      <c r="I52" s="124" t="s">
        <v>64</v>
      </c>
      <c r="J52" s="124" t="s">
        <v>71</v>
      </c>
      <c r="K52" s="124" t="s">
        <v>76</v>
      </c>
      <c r="L52" s="124" t="s">
        <v>83</v>
      </c>
    </row>
    <row r="53" spans="2:18" ht="34.5" customHeight="1">
      <c r="B53" s="142"/>
      <c r="C53" s="143"/>
      <c r="D53" s="124"/>
      <c r="E53" s="124"/>
      <c r="F53" s="124"/>
      <c r="G53" s="124"/>
      <c r="H53" s="124"/>
      <c r="I53" s="124"/>
      <c r="J53" s="124"/>
      <c r="K53" s="124"/>
      <c r="L53" s="124"/>
    </row>
    <row r="54" spans="2:18">
      <c r="B54" s="142"/>
      <c r="C54" s="143"/>
      <c r="D54" s="124" t="s">
        <v>31</v>
      </c>
      <c r="E54" s="124" t="s">
        <v>466</v>
      </c>
      <c r="F54" s="124" t="s">
        <v>43</v>
      </c>
      <c r="G54" s="124" t="s">
        <v>52</v>
      </c>
      <c r="H54" s="124" t="s">
        <v>59</v>
      </c>
      <c r="I54" s="124" t="s">
        <v>65</v>
      </c>
      <c r="J54" s="124" t="s">
        <v>66</v>
      </c>
      <c r="K54" s="124" t="s">
        <v>77</v>
      </c>
      <c r="L54" s="124" t="s">
        <v>84</v>
      </c>
    </row>
    <row r="55" spans="2:18" ht="30.75" customHeight="1">
      <c r="B55" s="142"/>
      <c r="C55" s="143"/>
      <c r="D55" s="124"/>
      <c r="E55" s="124"/>
      <c r="F55" s="124"/>
      <c r="G55" s="124"/>
      <c r="H55" s="124"/>
      <c r="I55" s="124"/>
      <c r="J55" s="124"/>
      <c r="K55" s="124"/>
      <c r="L55" s="124"/>
    </row>
    <row r="56" spans="2:18" ht="20.25" customHeight="1">
      <c r="B56" s="142"/>
      <c r="C56" s="143"/>
      <c r="D56" s="124" t="s">
        <v>32</v>
      </c>
      <c r="E56" s="124" t="s">
        <v>46</v>
      </c>
      <c r="F56" s="124" t="s">
        <v>44</v>
      </c>
      <c r="G56" s="124" t="s">
        <v>53</v>
      </c>
      <c r="H56" s="127"/>
      <c r="I56" s="150"/>
      <c r="J56" s="127"/>
      <c r="K56" s="124" t="s">
        <v>78</v>
      </c>
      <c r="L56" s="127"/>
    </row>
    <row r="57" spans="2:18">
      <c r="B57" s="142"/>
      <c r="C57" s="143"/>
      <c r="D57" s="124"/>
      <c r="E57" s="124"/>
      <c r="F57" s="124"/>
      <c r="G57" s="124"/>
      <c r="H57" s="128"/>
      <c r="I57" s="151"/>
      <c r="J57" s="128"/>
      <c r="K57" s="124"/>
      <c r="L57" s="128"/>
    </row>
    <row r="58" spans="2:18">
      <c r="B58" s="142"/>
      <c r="C58" s="143"/>
      <c r="D58" s="127"/>
      <c r="E58" s="127"/>
      <c r="F58" s="124" t="s">
        <v>45</v>
      </c>
      <c r="G58" s="127"/>
      <c r="H58" s="128"/>
      <c r="I58" s="151"/>
      <c r="J58" s="128"/>
      <c r="K58" s="127"/>
      <c r="L58" s="128"/>
    </row>
    <row r="59" spans="2:18" ht="37.5" customHeight="1">
      <c r="B59" s="142"/>
      <c r="C59" s="143"/>
      <c r="D59" s="128"/>
      <c r="E59" s="128"/>
      <c r="F59" s="124"/>
      <c r="G59" s="128"/>
      <c r="H59" s="128"/>
      <c r="I59" s="151"/>
      <c r="J59" s="128"/>
      <c r="K59" s="128"/>
      <c r="L59" s="128"/>
    </row>
    <row r="60" spans="2:18">
      <c r="R60" s="19"/>
    </row>
    <row r="62" spans="2:18">
      <c r="B62" s="99" t="s">
        <v>379</v>
      </c>
      <c r="C62" s="125"/>
      <c r="D62" s="125"/>
      <c r="E62" s="125"/>
      <c r="F62" s="125"/>
      <c r="G62" s="125"/>
      <c r="H62" s="125"/>
      <c r="I62" s="125"/>
      <c r="J62" s="125"/>
      <c r="K62" s="125"/>
      <c r="L62" s="125"/>
      <c r="M62" s="125"/>
    </row>
    <row r="63" spans="2:18">
      <c r="B63" s="98" t="s">
        <v>377</v>
      </c>
      <c r="C63" s="99"/>
      <c r="D63" s="98" t="s">
        <v>2</v>
      </c>
      <c r="E63" s="99"/>
      <c r="F63" s="98" t="s">
        <v>378</v>
      </c>
      <c r="G63" s="99"/>
      <c r="H63" s="98" t="s">
        <v>3</v>
      </c>
      <c r="I63" s="99"/>
      <c r="J63" s="98" t="s">
        <v>4</v>
      </c>
      <c r="K63" s="99"/>
      <c r="L63" s="98" t="s">
        <v>5</v>
      </c>
      <c r="M63" s="99"/>
    </row>
    <row r="64" spans="2:18">
      <c r="B64" s="121" t="s">
        <v>459</v>
      </c>
      <c r="C64" s="122"/>
      <c r="D64" s="109" t="s">
        <v>459</v>
      </c>
      <c r="E64" s="109"/>
      <c r="F64" s="132" t="s">
        <v>459</v>
      </c>
      <c r="G64" s="132"/>
      <c r="H64" s="100" t="s">
        <v>459</v>
      </c>
      <c r="I64" s="100"/>
      <c r="J64" s="100" t="s">
        <v>459</v>
      </c>
      <c r="K64" s="100"/>
      <c r="L64" s="100" t="s">
        <v>459</v>
      </c>
      <c r="M64" s="100"/>
    </row>
    <row r="65" spans="2:13">
      <c r="B65" s="28" t="s">
        <v>462</v>
      </c>
      <c r="C65" s="28" t="s">
        <v>463</v>
      </c>
      <c r="D65" s="22" t="s">
        <v>462</v>
      </c>
      <c r="E65" s="23" t="s">
        <v>463</v>
      </c>
      <c r="F65" s="14" t="s">
        <v>462</v>
      </c>
      <c r="G65" s="21" t="s">
        <v>463</v>
      </c>
      <c r="H65" s="27" t="s">
        <v>462</v>
      </c>
      <c r="I65" s="21" t="s">
        <v>463</v>
      </c>
      <c r="J65" s="27" t="s">
        <v>462</v>
      </c>
      <c r="K65" s="21" t="s">
        <v>463</v>
      </c>
      <c r="L65" s="27" t="s">
        <v>462</v>
      </c>
      <c r="M65" s="21" t="s">
        <v>463</v>
      </c>
    </row>
    <row r="66" spans="2:13">
      <c r="B66" s="42" t="e">
        <f>D46,D50,D52,E48,K50,F46,G52,G48,J46,H50,I50,J48,F54</f>
        <v>#VALUE!</v>
      </c>
      <c r="C66" s="129">
        <f>13/60*100</f>
        <v>21.666666666666668</v>
      </c>
      <c r="D66" s="131" t="e">
        <f>E54,E52,F50</f>
        <v>#VALUE!</v>
      </c>
      <c r="E66" s="108">
        <f>3/60*100</f>
        <v>5</v>
      </c>
      <c r="F66" s="133" t="e">
        <f>J44,K48</f>
        <v>#VALUE!</v>
      </c>
      <c r="G66" s="134">
        <f>2/60*100</f>
        <v>3.3333333333333335</v>
      </c>
      <c r="H66" s="101" t="e">
        <f>L52,J46,J50</f>
        <v>#VALUE!</v>
      </c>
      <c r="I66" s="104">
        <f>(3/5)*100</f>
        <v>60</v>
      </c>
      <c r="J66" s="101" t="e">
        <f>G54,J48</f>
        <v>#VALUE!</v>
      </c>
      <c r="K66" s="104">
        <f>(2/5)*100</f>
        <v>40</v>
      </c>
      <c r="L66" s="101" t="e">
        <f>E52,H50,I48,J48,L46</f>
        <v>#VALUE!</v>
      </c>
      <c r="M66" s="104">
        <f>(5/60)*100</f>
        <v>8.3333333333333321</v>
      </c>
    </row>
    <row r="67" spans="2:13">
      <c r="B67" s="17">
        <v>13</v>
      </c>
      <c r="C67" s="130"/>
      <c r="D67" s="131"/>
      <c r="E67" s="108"/>
      <c r="F67" s="133"/>
      <c r="G67" s="134"/>
      <c r="H67" s="102"/>
      <c r="I67" s="105"/>
      <c r="J67" s="102"/>
      <c r="K67" s="105"/>
      <c r="L67" s="102"/>
      <c r="M67" s="105"/>
    </row>
    <row r="68" spans="2:13">
      <c r="B68" s="121" t="s">
        <v>460</v>
      </c>
      <c r="C68" s="122"/>
      <c r="D68" s="131"/>
      <c r="E68" s="108"/>
      <c r="F68" s="133"/>
      <c r="G68" s="134"/>
      <c r="H68" s="102"/>
      <c r="I68" s="105"/>
      <c r="J68" s="102"/>
      <c r="K68" s="105"/>
      <c r="L68" s="102"/>
      <c r="M68" s="105"/>
    </row>
    <row r="69" spans="2:13">
      <c r="B69" s="28" t="s">
        <v>462</v>
      </c>
      <c r="C69" s="28" t="s">
        <v>463</v>
      </c>
      <c r="D69" s="131"/>
      <c r="E69" s="108"/>
      <c r="F69" s="133"/>
      <c r="G69" s="134"/>
      <c r="H69" s="103"/>
      <c r="I69" s="106"/>
      <c r="J69" s="103"/>
      <c r="K69" s="106"/>
      <c r="L69" s="103"/>
      <c r="M69" s="106"/>
    </row>
    <row r="70" spans="2:13">
      <c r="B70" s="42" t="e">
        <f>E46,E50,F48,G48,G50,I46</f>
        <v>#VALUE!</v>
      </c>
      <c r="C70" s="119">
        <f>6/60*100</f>
        <v>10</v>
      </c>
      <c r="D70" s="107">
        <f>3</f>
        <v>3</v>
      </c>
      <c r="E70" s="108"/>
      <c r="F70" s="135">
        <f>2</f>
        <v>2</v>
      </c>
      <c r="G70" s="134"/>
      <c r="H70" s="110"/>
      <c r="I70" s="110"/>
      <c r="J70" s="110"/>
      <c r="K70" s="110"/>
      <c r="L70" s="113"/>
      <c r="M70" s="116"/>
    </row>
    <row r="71" spans="2:13">
      <c r="B71" s="17">
        <v>6</v>
      </c>
      <c r="C71" s="120"/>
      <c r="D71" s="107"/>
      <c r="E71" s="108"/>
      <c r="F71" s="135"/>
      <c r="G71" s="134"/>
      <c r="H71" s="111"/>
      <c r="I71" s="111"/>
      <c r="J71" s="111"/>
      <c r="K71" s="111"/>
      <c r="L71" s="114"/>
      <c r="M71" s="117"/>
    </row>
    <row r="72" spans="2:13">
      <c r="B72" s="121" t="s">
        <v>461</v>
      </c>
      <c r="C72" s="122"/>
      <c r="D72" s="107"/>
      <c r="E72" s="108"/>
      <c r="F72" s="135"/>
      <c r="G72" s="134"/>
      <c r="H72" s="111"/>
      <c r="I72" s="111"/>
      <c r="J72" s="111"/>
      <c r="K72" s="111"/>
      <c r="L72" s="114"/>
      <c r="M72" s="117"/>
    </row>
    <row r="73" spans="2:13">
      <c r="B73" s="28" t="s">
        <v>462</v>
      </c>
      <c r="C73" s="28" t="s">
        <v>463</v>
      </c>
      <c r="D73" s="107"/>
      <c r="E73" s="108"/>
      <c r="F73" s="135"/>
      <c r="G73" s="134"/>
      <c r="H73" s="111"/>
      <c r="I73" s="111"/>
      <c r="J73" s="111"/>
      <c r="K73" s="111"/>
      <c r="L73" s="114"/>
      <c r="M73" s="117"/>
    </row>
    <row r="74" spans="2:13">
      <c r="B74" s="42" t="e">
        <f>UDFJDC!G46,UDFJDC!G54,UDFJDC!H44,UDFJDC!I44,UDFJDC!I48,UDFJDC!J52,UDFJDC!J50,UDFJDC!F44,UDFJDC!G44,UDFJDC!L46,UDFJDC!K44,UDFJDC!K46,H52</f>
        <v>#VALUE!</v>
      </c>
      <c r="C74" s="119">
        <f>12/60*100</f>
        <v>20</v>
      </c>
      <c r="D74" s="107"/>
      <c r="E74" s="108"/>
      <c r="F74" s="135"/>
      <c r="G74" s="134"/>
      <c r="H74" s="111"/>
      <c r="I74" s="111"/>
      <c r="J74" s="111"/>
      <c r="K74" s="111"/>
      <c r="L74" s="114"/>
      <c r="M74" s="117"/>
    </row>
    <row r="75" spans="2:13">
      <c r="B75" s="17">
        <v>12</v>
      </c>
      <c r="C75" s="120"/>
      <c r="D75" s="107"/>
      <c r="E75" s="108"/>
      <c r="F75" s="135"/>
      <c r="G75" s="134"/>
      <c r="H75" s="112"/>
      <c r="I75" s="112"/>
      <c r="J75" s="112"/>
      <c r="K75" s="112"/>
      <c r="L75" s="115"/>
      <c r="M75" s="118"/>
    </row>
    <row r="77" spans="2:13">
      <c r="B77" s="123" t="s">
        <v>464</v>
      </c>
      <c r="C77" s="126" t="s">
        <v>465</v>
      </c>
      <c r="D77" s="126"/>
      <c r="E77" s="126"/>
      <c r="F77" s="126"/>
      <c r="G77" s="126"/>
      <c r="H77" s="126"/>
      <c r="I77" s="126"/>
      <c r="J77" s="126"/>
      <c r="K77" s="126"/>
      <c r="L77" s="126"/>
      <c r="M77" s="126"/>
    </row>
    <row r="78" spans="2:13">
      <c r="B78" s="123"/>
      <c r="C78" s="126"/>
      <c r="D78" s="126"/>
      <c r="E78" s="126"/>
      <c r="F78" s="126"/>
      <c r="G78" s="126"/>
      <c r="H78" s="126"/>
      <c r="I78" s="126"/>
      <c r="J78" s="126"/>
      <c r="K78" s="126"/>
      <c r="L78" s="126"/>
      <c r="M78" s="126"/>
    </row>
    <row r="79" spans="2:13">
      <c r="B79" s="123"/>
      <c r="C79" s="126"/>
      <c r="D79" s="126"/>
      <c r="E79" s="126"/>
      <c r="F79" s="126"/>
      <c r="G79" s="126"/>
      <c r="H79" s="126"/>
      <c r="I79" s="126"/>
      <c r="J79" s="126"/>
      <c r="K79" s="126"/>
      <c r="L79" s="126"/>
      <c r="M79" s="126"/>
    </row>
  </sheetData>
  <mergeCells count="114">
    <mergeCell ref="L46:L47"/>
    <mergeCell ref="D8:L42"/>
    <mergeCell ref="J54:J55"/>
    <mergeCell ref="K56:K57"/>
    <mergeCell ref="F58:F59"/>
    <mergeCell ref="L56:L59"/>
    <mergeCell ref="K58:K59"/>
    <mergeCell ref="J56:J59"/>
    <mergeCell ref="I56:I59"/>
    <mergeCell ref="H56:H59"/>
    <mergeCell ref="J52:J53"/>
    <mergeCell ref="K52:K53"/>
    <mergeCell ref="L54:L55"/>
    <mergeCell ref="K44:K45"/>
    <mergeCell ref="L44:L45"/>
    <mergeCell ref="F46:F47"/>
    <mergeCell ref="G46:G47"/>
    <mergeCell ref="L52:L53"/>
    <mergeCell ref="L50:L51"/>
    <mergeCell ref="K48:K49"/>
    <mergeCell ref="L48:L49"/>
    <mergeCell ref="F50:F51"/>
    <mergeCell ref="G50:G51"/>
    <mergeCell ref="H50:H51"/>
    <mergeCell ref="J44:J45"/>
    <mergeCell ref="F44:F45"/>
    <mergeCell ref="G44:G45"/>
    <mergeCell ref="H44:H45"/>
    <mergeCell ref="I44:I45"/>
    <mergeCell ref="H46:H47"/>
    <mergeCell ref="I46:I47"/>
    <mergeCell ref="J46:J47"/>
    <mergeCell ref="K46:K47"/>
    <mergeCell ref="F56:F57"/>
    <mergeCell ref="G56:G57"/>
    <mergeCell ref="F54:F55"/>
    <mergeCell ref="G54:G55"/>
    <mergeCell ref="J48:J49"/>
    <mergeCell ref="F48:F49"/>
    <mergeCell ref="G48:G49"/>
    <mergeCell ref="H48:H49"/>
    <mergeCell ref="I48:I49"/>
    <mergeCell ref="I50:I51"/>
    <mergeCell ref="J50:J51"/>
    <mergeCell ref="B2:C6"/>
    <mergeCell ref="D2:J2"/>
    <mergeCell ref="E3:J3"/>
    <mergeCell ref="E4:J4"/>
    <mergeCell ref="E5:J5"/>
    <mergeCell ref="B43:C59"/>
    <mergeCell ref="B8:C42"/>
    <mergeCell ref="D44:D45"/>
    <mergeCell ref="D46:D47"/>
    <mergeCell ref="D48:D49"/>
    <mergeCell ref="E50:E51"/>
    <mergeCell ref="E52:E53"/>
    <mergeCell ref="H54:H55"/>
    <mergeCell ref="I54:I55"/>
    <mergeCell ref="E56:E57"/>
    <mergeCell ref="D50:D51"/>
    <mergeCell ref="D52:D53"/>
    <mergeCell ref="D54:D55"/>
    <mergeCell ref="D56:D57"/>
    <mergeCell ref="F52:F53"/>
    <mergeCell ref="G52:G53"/>
    <mergeCell ref="H52:H53"/>
    <mergeCell ref="I52:I53"/>
    <mergeCell ref="E54:E55"/>
    <mergeCell ref="B63:C63"/>
    <mergeCell ref="D63:E63"/>
    <mergeCell ref="C70:C71"/>
    <mergeCell ref="C74:C75"/>
    <mergeCell ref="B64:C64"/>
    <mergeCell ref="B68:C68"/>
    <mergeCell ref="B72:C72"/>
    <mergeCell ref="B77:B79"/>
    <mergeCell ref="E44:E45"/>
    <mergeCell ref="E46:E47"/>
    <mergeCell ref="E48:E49"/>
    <mergeCell ref="B62:M62"/>
    <mergeCell ref="C77:M79"/>
    <mergeCell ref="K50:K51"/>
    <mergeCell ref="K54:K55"/>
    <mergeCell ref="G58:G59"/>
    <mergeCell ref="E58:E59"/>
    <mergeCell ref="D58:D59"/>
    <mergeCell ref="C66:C67"/>
    <mergeCell ref="D66:D69"/>
    <mergeCell ref="F64:G64"/>
    <mergeCell ref="F66:F69"/>
    <mergeCell ref="G66:G75"/>
    <mergeCell ref="F70:F75"/>
    <mergeCell ref="D70:D75"/>
    <mergeCell ref="E66:E75"/>
    <mergeCell ref="D64:E64"/>
    <mergeCell ref="K66:K69"/>
    <mergeCell ref="L66:L69"/>
    <mergeCell ref="M66:M69"/>
    <mergeCell ref="H70:H75"/>
    <mergeCell ref="I70:I75"/>
    <mergeCell ref="J70:J75"/>
    <mergeCell ref="K70:K75"/>
    <mergeCell ref="L70:L75"/>
    <mergeCell ref="M70:M75"/>
    <mergeCell ref="F63:G63"/>
    <mergeCell ref="H63:I63"/>
    <mergeCell ref="J63:K63"/>
    <mergeCell ref="L63:M63"/>
    <mergeCell ref="H64:I64"/>
    <mergeCell ref="J64:K64"/>
    <mergeCell ref="L64:M64"/>
    <mergeCell ref="H66:H69"/>
    <mergeCell ref="I66:I69"/>
    <mergeCell ref="J66:J69"/>
  </mergeCells>
  <pageMargins left="0.7" right="0.7" top="0.75" bottom="0.75" header="0.3" footer="0.3"/>
  <pageSetup paperSize="0" orientation="portrait" horizontalDpi="0" verticalDpi="0" copies="0"/>
  <drawing r:id="rId1"/>
</worksheet>
</file>

<file path=xl/worksheets/sheet3.xml><?xml version="1.0" encoding="utf-8"?>
<worksheet xmlns="http://schemas.openxmlformats.org/spreadsheetml/2006/main" xmlns:r="http://schemas.openxmlformats.org/officeDocument/2006/relationships">
  <dimension ref="A1:M44"/>
  <sheetViews>
    <sheetView topLeftCell="A10" zoomScale="55" zoomScaleNormal="55" workbookViewId="0">
      <selection activeCell="L31" activeCellId="7" sqref="B31 B35 B39 D31:D34 F31:F34 H31:H34 J31:J34 L31:L34"/>
    </sheetView>
  </sheetViews>
  <sheetFormatPr baseColWidth="10" defaultRowHeight="15"/>
  <cols>
    <col min="2" max="2" width="12.5703125" bestFit="1" customWidth="1"/>
    <col min="4" max="4" width="20" customWidth="1"/>
    <col min="5" max="5" width="19.140625" customWidth="1"/>
    <col min="6" max="6" width="16.42578125" customWidth="1"/>
    <col min="7" max="7" width="17.85546875" customWidth="1"/>
    <col min="8" max="8" width="18.85546875" customWidth="1"/>
    <col min="9" max="9" width="18.140625" customWidth="1"/>
    <col min="10" max="10" width="19.140625" customWidth="1"/>
    <col min="11" max="11" width="21.28515625" customWidth="1"/>
    <col min="12" max="12" width="17.140625" customWidth="1"/>
    <col min="13" max="13" width="16" customWidth="1"/>
  </cols>
  <sheetData>
    <row r="1" spans="1:13">
      <c r="A1" s="2"/>
      <c r="B1" s="2"/>
      <c r="C1" s="2"/>
      <c r="D1" s="2"/>
      <c r="E1" s="2"/>
      <c r="F1" s="2"/>
      <c r="G1" s="2"/>
      <c r="H1" s="2"/>
      <c r="I1" s="2"/>
      <c r="J1" s="2"/>
      <c r="K1" s="2"/>
      <c r="L1" s="2"/>
      <c r="M1" s="2"/>
    </row>
    <row r="2" spans="1:13">
      <c r="A2" s="2"/>
      <c r="B2" s="136"/>
      <c r="C2" s="136"/>
      <c r="D2" s="137" t="s">
        <v>85</v>
      </c>
      <c r="E2" s="138"/>
      <c r="F2" s="138"/>
      <c r="G2" s="138"/>
      <c r="H2" s="138"/>
      <c r="I2" s="138"/>
      <c r="J2" s="138"/>
      <c r="K2" s="2"/>
      <c r="L2" s="2"/>
      <c r="M2" s="2"/>
    </row>
    <row r="3" spans="1:13">
      <c r="A3" s="2"/>
      <c r="B3" s="136"/>
      <c r="C3" s="136"/>
      <c r="D3" s="3" t="s">
        <v>8</v>
      </c>
      <c r="E3" s="139" t="s">
        <v>9</v>
      </c>
      <c r="F3" s="139"/>
      <c r="G3" s="139"/>
      <c r="H3" s="139"/>
      <c r="I3" s="139"/>
      <c r="J3" s="139"/>
      <c r="K3" s="2"/>
      <c r="L3" s="2"/>
      <c r="M3" s="2"/>
    </row>
    <row r="4" spans="1:13">
      <c r="A4" s="2"/>
      <c r="B4" s="136"/>
      <c r="C4" s="136"/>
      <c r="D4" s="3" t="s">
        <v>10</v>
      </c>
      <c r="E4" s="136" t="s">
        <v>11</v>
      </c>
      <c r="F4" s="136"/>
      <c r="G4" s="136"/>
      <c r="H4" s="136"/>
      <c r="I4" s="136"/>
      <c r="J4" s="136"/>
      <c r="K4" s="2"/>
      <c r="L4" s="2"/>
      <c r="M4" s="2"/>
    </row>
    <row r="5" spans="1:13">
      <c r="A5" s="2"/>
      <c r="B5" s="136"/>
      <c r="C5" s="136"/>
      <c r="D5" s="3" t="s">
        <v>12</v>
      </c>
      <c r="E5" s="136" t="s">
        <v>13</v>
      </c>
      <c r="F5" s="136"/>
      <c r="G5" s="136"/>
      <c r="H5" s="136"/>
      <c r="I5" s="136"/>
      <c r="J5" s="136"/>
      <c r="K5" s="2"/>
      <c r="L5" s="2"/>
      <c r="M5" s="2"/>
    </row>
    <row r="6" spans="1:13">
      <c r="A6" s="2"/>
      <c r="B6" s="136"/>
      <c r="C6" s="136"/>
      <c r="D6" s="2"/>
      <c r="E6" s="2"/>
      <c r="F6" s="2"/>
      <c r="G6" s="2"/>
      <c r="H6" s="2"/>
      <c r="I6" s="2"/>
      <c r="J6" s="2"/>
      <c r="K6" s="2"/>
      <c r="L6" s="2"/>
      <c r="M6" s="2"/>
    </row>
    <row r="7" spans="1:13" ht="15.75" thickBot="1">
      <c r="A7" s="2"/>
      <c r="B7" s="2"/>
      <c r="C7" s="2"/>
      <c r="D7" s="2"/>
      <c r="E7" s="2"/>
      <c r="F7" s="2"/>
      <c r="G7" s="2"/>
      <c r="H7" s="2"/>
      <c r="I7" s="2"/>
      <c r="J7" s="2"/>
      <c r="K7" s="2"/>
      <c r="L7" s="2"/>
      <c r="M7" s="2"/>
    </row>
    <row r="8" spans="1:13" ht="15.75" customHeight="1" thickTop="1">
      <c r="A8" s="2"/>
      <c r="B8" s="7" t="s">
        <v>14</v>
      </c>
      <c r="C8" s="24"/>
      <c r="D8" s="149" t="s">
        <v>134</v>
      </c>
      <c r="E8" s="149"/>
      <c r="F8" s="149"/>
      <c r="G8" s="149"/>
      <c r="H8" s="149"/>
      <c r="I8" s="149"/>
      <c r="J8" s="149"/>
      <c r="K8" s="149"/>
      <c r="L8" s="149"/>
      <c r="M8" s="149"/>
    </row>
    <row r="9" spans="1:13">
      <c r="A9" s="2"/>
      <c r="B9" s="8"/>
      <c r="C9" s="25"/>
      <c r="D9" s="149"/>
      <c r="E9" s="149"/>
      <c r="F9" s="149"/>
      <c r="G9" s="149"/>
      <c r="H9" s="149"/>
      <c r="I9" s="149"/>
      <c r="J9" s="149"/>
      <c r="K9" s="149"/>
      <c r="L9" s="149"/>
      <c r="M9" s="149"/>
    </row>
    <row r="10" spans="1:13">
      <c r="A10" s="2"/>
      <c r="B10" s="8"/>
      <c r="C10" s="25"/>
      <c r="D10" s="149"/>
      <c r="E10" s="149"/>
      <c r="F10" s="149"/>
      <c r="G10" s="149"/>
      <c r="H10" s="149"/>
      <c r="I10" s="149"/>
      <c r="J10" s="149"/>
      <c r="K10" s="149"/>
      <c r="L10" s="149"/>
      <c r="M10" s="149"/>
    </row>
    <row r="11" spans="1:13">
      <c r="A11" s="2"/>
      <c r="B11" s="8"/>
      <c r="C11" s="25"/>
      <c r="D11" s="149"/>
      <c r="E11" s="149"/>
      <c r="F11" s="149"/>
      <c r="G11" s="149"/>
      <c r="H11" s="149"/>
      <c r="I11" s="149"/>
      <c r="J11" s="149"/>
      <c r="K11" s="149"/>
      <c r="L11" s="149"/>
      <c r="M11" s="149"/>
    </row>
    <row r="12" spans="1:13">
      <c r="A12" s="2"/>
      <c r="B12" s="140" t="s">
        <v>16</v>
      </c>
      <c r="C12" s="167"/>
      <c r="D12" s="15" t="s">
        <v>17</v>
      </c>
      <c r="E12" s="15" t="s">
        <v>18</v>
      </c>
      <c r="F12" s="15" t="s">
        <v>19</v>
      </c>
      <c r="G12" s="15" t="s">
        <v>20</v>
      </c>
      <c r="H12" s="15" t="s">
        <v>21</v>
      </c>
      <c r="I12" s="15" t="s">
        <v>22</v>
      </c>
      <c r="J12" s="15" t="s">
        <v>23</v>
      </c>
      <c r="K12" s="15" t="s">
        <v>24</v>
      </c>
      <c r="L12" s="15" t="s">
        <v>25</v>
      </c>
      <c r="M12" s="26" t="s">
        <v>129</v>
      </c>
    </row>
    <row r="13" spans="1:13">
      <c r="A13" s="2"/>
      <c r="B13" s="142"/>
      <c r="C13" s="168"/>
      <c r="D13" s="166" t="s">
        <v>86</v>
      </c>
      <c r="E13" s="166" t="s">
        <v>91</v>
      </c>
      <c r="F13" s="166" t="s">
        <v>33</v>
      </c>
      <c r="G13" s="166" t="s">
        <v>102</v>
      </c>
      <c r="H13" s="166" t="s">
        <v>56</v>
      </c>
      <c r="I13" s="166" t="s">
        <v>112</v>
      </c>
      <c r="J13" s="166" t="s">
        <v>71</v>
      </c>
      <c r="K13" s="166" t="s">
        <v>122</v>
      </c>
      <c r="L13" s="166" t="s">
        <v>127</v>
      </c>
      <c r="M13" s="164" t="s">
        <v>130</v>
      </c>
    </row>
    <row r="14" spans="1:13" ht="36.75" customHeight="1">
      <c r="A14" s="2"/>
      <c r="B14" s="142"/>
      <c r="C14" s="168"/>
      <c r="D14" s="166"/>
      <c r="E14" s="166"/>
      <c r="F14" s="166"/>
      <c r="G14" s="166"/>
      <c r="H14" s="166"/>
      <c r="I14" s="166"/>
      <c r="J14" s="166"/>
      <c r="K14" s="166"/>
      <c r="L14" s="166"/>
      <c r="M14" s="164"/>
    </row>
    <row r="15" spans="1:13">
      <c r="A15" s="2"/>
      <c r="B15" s="142"/>
      <c r="C15" s="168"/>
      <c r="D15" s="166" t="s">
        <v>87</v>
      </c>
      <c r="E15" s="166" t="s">
        <v>92</v>
      </c>
      <c r="F15" s="166" t="s">
        <v>97</v>
      </c>
      <c r="G15" s="166" t="s">
        <v>103</v>
      </c>
      <c r="H15" s="166" t="s">
        <v>108</v>
      </c>
      <c r="I15" s="166" t="s">
        <v>113</v>
      </c>
      <c r="J15" s="166" t="s">
        <v>118</v>
      </c>
      <c r="K15" s="166" t="s">
        <v>123</v>
      </c>
      <c r="L15" s="166" t="s">
        <v>128</v>
      </c>
      <c r="M15" s="164" t="s">
        <v>131</v>
      </c>
    </row>
    <row r="16" spans="1:13" ht="43.5" customHeight="1">
      <c r="A16" s="2"/>
      <c r="B16" s="142"/>
      <c r="C16" s="168"/>
      <c r="D16" s="166"/>
      <c r="E16" s="166"/>
      <c r="F16" s="166"/>
      <c r="G16" s="166"/>
      <c r="H16" s="166"/>
      <c r="I16" s="166"/>
      <c r="J16" s="166"/>
      <c r="K16" s="166"/>
      <c r="L16" s="166"/>
      <c r="M16" s="164"/>
    </row>
    <row r="17" spans="1:13">
      <c r="A17" s="2"/>
      <c r="B17" s="142"/>
      <c r="C17" s="168"/>
      <c r="D17" s="166" t="s">
        <v>88</v>
      </c>
      <c r="E17" s="166" t="s">
        <v>93</v>
      </c>
      <c r="F17" s="166" t="s">
        <v>98</v>
      </c>
      <c r="G17" s="166" t="s">
        <v>104</v>
      </c>
      <c r="H17" s="166" t="s">
        <v>109</v>
      </c>
      <c r="I17" s="166" t="s">
        <v>114</v>
      </c>
      <c r="J17" s="166" t="s">
        <v>119</v>
      </c>
      <c r="K17" s="166" t="s">
        <v>124</v>
      </c>
      <c r="L17" s="169"/>
      <c r="M17" s="164" t="s">
        <v>132</v>
      </c>
    </row>
    <row r="18" spans="1:13" ht="39.75" customHeight="1">
      <c r="A18" s="2"/>
      <c r="B18" s="142"/>
      <c r="C18" s="168"/>
      <c r="D18" s="166"/>
      <c r="E18" s="166"/>
      <c r="F18" s="166"/>
      <c r="G18" s="166"/>
      <c r="H18" s="166"/>
      <c r="I18" s="166"/>
      <c r="J18" s="166"/>
      <c r="K18" s="166"/>
      <c r="L18" s="169"/>
      <c r="M18" s="164"/>
    </row>
    <row r="19" spans="1:13">
      <c r="A19" s="2"/>
      <c r="B19" s="142"/>
      <c r="C19" s="168"/>
      <c r="D19" s="166" t="s">
        <v>89</v>
      </c>
      <c r="E19" s="166" t="s">
        <v>94</v>
      </c>
      <c r="F19" s="166" t="s">
        <v>99</v>
      </c>
      <c r="G19" s="166" t="s">
        <v>105</v>
      </c>
      <c r="H19" s="166" t="s">
        <v>110</v>
      </c>
      <c r="I19" s="166" t="s">
        <v>115</v>
      </c>
      <c r="J19" s="166" t="s">
        <v>120</v>
      </c>
      <c r="K19" s="166" t="s">
        <v>125</v>
      </c>
      <c r="L19" s="169"/>
      <c r="M19" s="164" t="s">
        <v>133</v>
      </c>
    </row>
    <row r="20" spans="1:13" ht="51.75" customHeight="1">
      <c r="A20" s="2"/>
      <c r="B20" s="142"/>
      <c r="C20" s="168"/>
      <c r="D20" s="166"/>
      <c r="E20" s="166"/>
      <c r="F20" s="166"/>
      <c r="G20" s="166"/>
      <c r="H20" s="166"/>
      <c r="I20" s="166"/>
      <c r="J20" s="166"/>
      <c r="K20" s="166"/>
      <c r="L20" s="169"/>
      <c r="M20" s="164"/>
    </row>
    <row r="21" spans="1:13">
      <c r="A21" s="2"/>
      <c r="B21" s="142"/>
      <c r="C21" s="168"/>
      <c r="D21" s="166" t="s">
        <v>90</v>
      </c>
      <c r="E21" s="166" t="s">
        <v>95</v>
      </c>
      <c r="F21" s="166" t="s">
        <v>100</v>
      </c>
      <c r="G21" s="166" t="s">
        <v>106</v>
      </c>
      <c r="H21" s="166" t="s">
        <v>111</v>
      </c>
      <c r="I21" s="166" t="s">
        <v>116</v>
      </c>
      <c r="J21" s="166" t="s">
        <v>121</v>
      </c>
      <c r="K21" s="166" t="s">
        <v>126</v>
      </c>
      <c r="L21" s="169"/>
      <c r="M21" s="164" t="s">
        <v>117</v>
      </c>
    </row>
    <row r="22" spans="1:13" ht="47.25" customHeight="1">
      <c r="A22" s="2"/>
      <c r="B22" s="142"/>
      <c r="C22" s="168"/>
      <c r="D22" s="166"/>
      <c r="E22" s="166"/>
      <c r="F22" s="166"/>
      <c r="G22" s="166"/>
      <c r="H22" s="166"/>
      <c r="I22" s="166"/>
      <c r="J22" s="166"/>
      <c r="K22" s="166"/>
      <c r="L22" s="169"/>
      <c r="M22" s="164"/>
    </row>
    <row r="23" spans="1:13" ht="20.25" customHeight="1">
      <c r="A23" s="2"/>
      <c r="B23" s="142"/>
      <c r="C23" s="168"/>
      <c r="D23" s="169"/>
      <c r="E23" s="166" t="s">
        <v>96</v>
      </c>
      <c r="F23" s="166" t="s">
        <v>101</v>
      </c>
      <c r="G23" s="166" t="s">
        <v>107</v>
      </c>
      <c r="H23" s="169"/>
      <c r="I23" s="166" t="s">
        <v>117</v>
      </c>
      <c r="J23" s="169"/>
      <c r="K23" s="166" t="s">
        <v>117</v>
      </c>
      <c r="L23" s="169"/>
      <c r="M23" s="165"/>
    </row>
    <row r="24" spans="1:13" ht="42.75" customHeight="1">
      <c r="A24" s="2"/>
      <c r="B24" s="142"/>
      <c r="C24" s="168"/>
      <c r="D24" s="169"/>
      <c r="E24" s="166"/>
      <c r="F24" s="166"/>
      <c r="G24" s="166"/>
      <c r="H24" s="169"/>
      <c r="I24" s="166"/>
      <c r="J24" s="169"/>
      <c r="K24" s="166"/>
      <c r="L24" s="169"/>
      <c r="M24" s="165"/>
    </row>
    <row r="27" spans="1:13">
      <c r="B27" s="99" t="s">
        <v>379</v>
      </c>
      <c r="C27" s="125"/>
      <c r="D27" s="125"/>
      <c r="E27" s="125"/>
      <c r="F27" s="125"/>
      <c r="G27" s="125"/>
      <c r="H27" s="125"/>
      <c r="I27" s="125"/>
      <c r="J27" s="125"/>
      <c r="K27" s="125"/>
      <c r="L27" s="125"/>
      <c r="M27" s="125"/>
    </row>
    <row r="28" spans="1:13">
      <c r="B28" s="98" t="s">
        <v>377</v>
      </c>
      <c r="C28" s="99"/>
      <c r="D28" s="98" t="s">
        <v>2</v>
      </c>
      <c r="E28" s="99"/>
      <c r="F28" s="98" t="s">
        <v>378</v>
      </c>
      <c r="G28" s="99"/>
      <c r="H28" s="98" t="s">
        <v>3</v>
      </c>
      <c r="I28" s="99"/>
      <c r="J28" s="98" t="s">
        <v>4</v>
      </c>
      <c r="K28" s="99"/>
      <c r="L28" s="98" t="s">
        <v>5</v>
      </c>
      <c r="M28" s="99"/>
    </row>
    <row r="29" spans="1:13">
      <c r="B29" s="121" t="s">
        <v>459</v>
      </c>
      <c r="C29" s="122"/>
      <c r="D29" s="161" t="s">
        <v>459</v>
      </c>
      <c r="E29" s="161"/>
      <c r="F29" s="100" t="s">
        <v>459</v>
      </c>
      <c r="G29" s="100"/>
      <c r="H29" s="100" t="s">
        <v>459</v>
      </c>
      <c r="I29" s="100"/>
      <c r="J29" s="100" t="s">
        <v>459</v>
      </c>
      <c r="K29" s="100"/>
      <c r="L29" s="100" t="s">
        <v>459</v>
      </c>
      <c r="M29" s="100"/>
    </row>
    <row r="30" spans="1:13">
      <c r="B30" s="20" t="s">
        <v>462</v>
      </c>
      <c r="C30" s="20" t="s">
        <v>463</v>
      </c>
      <c r="D30" s="22" t="s">
        <v>462</v>
      </c>
      <c r="E30" s="23" t="s">
        <v>463</v>
      </c>
      <c r="F30" s="14" t="s">
        <v>462</v>
      </c>
      <c r="G30" s="21" t="s">
        <v>463</v>
      </c>
      <c r="H30" s="27" t="s">
        <v>462</v>
      </c>
      <c r="I30" s="21" t="s">
        <v>463</v>
      </c>
      <c r="J30" s="27" t="s">
        <v>462</v>
      </c>
      <c r="K30" s="21" t="s">
        <v>463</v>
      </c>
      <c r="L30" s="27" t="s">
        <v>462</v>
      </c>
      <c r="M30" s="21" t="s">
        <v>463</v>
      </c>
    </row>
    <row r="31" spans="1:13">
      <c r="B31" s="43" t="e">
        <f>D15,D19,E19,E21,F19,F15,G21,H21,H17,M13,K17,K19,K21</f>
        <v>#VALUE!</v>
      </c>
      <c r="C31" s="119">
        <f>B32/52*100</f>
        <v>25</v>
      </c>
      <c r="D31" s="131"/>
      <c r="E31" s="162">
        <v>0</v>
      </c>
      <c r="F31" s="133" t="str">
        <f>L15</f>
        <v>Seminario de investigacion</v>
      </c>
      <c r="G31" s="163">
        <f>F35/52*100</f>
        <v>1.9230769230769231</v>
      </c>
      <c r="H31" s="101" t="e">
        <f>J15,J19</f>
        <v>#VALUE!</v>
      </c>
      <c r="I31" s="104">
        <f>(2/5)*100</f>
        <v>40</v>
      </c>
      <c r="J31" s="101" t="e">
        <f>H21,F19,M19</f>
        <v>#VALUE!</v>
      </c>
      <c r="K31" s="104">
        <f>(3/5)*100</f>
        <v>60</v>
      </c>
      <c r="L31" s="101" t="e">
        <f>E19,G17,H19,J15,M15</f>
        <v>#VALUE!</v>
      </c>
      <c r="M31" s="104">
        <f>(5/52)*100</f>
        <v>9.6153846153846168</v>
      </c>
    </row>
    <row r="32" spans="1:13">
      <c r="B32" s="18">
        <v>13</v>
      </c>
      <c r="C32" s="120"/>
      <c r="D32" s="131"/>
      <c r="E32" s="162"/>
      <c r="F32" s="133"/>
      <c r="G32" s="163"/>
      <c r="H32" s="102"/>
      <c r="I32" s="105"/>
      <c r="J32" s="102"/>
      <c r="K32" s="105"/>
      <c r="L32" s="102"/>
      <c r="M32" s="105"/>
    </row>
    <row r="33" spans="2:13">
      <c r="B33" s="154" t="s">
        <v>460</v>
      </c>
      <c r="C33" s="155"/>
      <c r="D33" s="131"/>
      <c r="E33" s="162"/>
      <c r="F33" s="133"/>
      <c r="G33" s="163"/>
      <c r="H33" s="102"/>
      <c r="I33" s="105"/>
      <c r="J33" s="102"/>
      <c r="K33" s="105"/>
      <c r="L33" s="102"/>
      <c r="M33" s="105"/>
    </row>
    <row r="34" spans="2:13">
      <c r="B34" s="20" t="s">
        <v>462</v>
      </c>
      <c r="C34" s="20" t="s">
        <v>463</v>
      </c>
      <c r="D34" s="131"/>
      <c r="E34" s="162"/>
      <c r="F34" s="133"/>
      <c r="G34" s="163"/>
      <c r="H34" s="103"/>
      <c r="I34" s="106"/>
      <c r="J34" s="103"/>
      <c r="K34" s="106"/>
      <c r="L34" s="103"/>
      <c r="M34" s="106"/>
    </row>
    <row r="35" spans="2:13">
      <c r="B35" s="43" t="e">
        <f>J17,I17,M17,E23,J15,K15</f>
        <v>#VALUE!</v>
      </c>
      <c r="C35" s="152">
        <f>B36/52*100</f>
        <v>9.6153846153846168</v>
      </c>
      <c r="D35" s="107">
        <v>0</v>
      </c>
      <c r="E35" s="162"/>
      <c r="F35" s="135">
        <v>1</v>
      </c>
      <c r="G35" s="163"/>
      <c r="H35" s="16"/>
      <c r="I35" s="16"/>
      <c r="J35" s="16"/>
      <c r="K35" s="16"/>
      <c r="L35" s="156"/>
      <c r="M35" s="157"/>
    </row>
    <row r="36" spans="2:13">
      <c r="B36" s="18">
        <v>5</v>
      </c>
      <c r="C36" s="153"/>
      <c r="D36" s="107"/>
      <c r="E36" s="162"/>
      <c r="F36" s="135"/>
      <c r="G36" s="163"/>
      <c r="H36" s="16"/>
      <c r="I36" s="16"/>
      <c r="J36" s="16"/>
      <c r="K36" s="16"/>
      <c r="L36" s="27"/>
      <c r="M36" s="21"/>
    </row>
    <row r="37" spans="2:13">
      <c r="B37" s="154" t="s">
        <v>461</v>
      </c>
      <c r="C37" s="155"/>
      <c r="D37" s="107"/>
      <c r="E37" s="162"/>
      <c r="F37" s="135"/>
      <c r="G37" s="163"/>
      <c r="H37" s="16"/>
      <c r="I37" s="16"/>
      <c r="J37" s="16"/>
      <c r="K37" s="16"/>
      <c r="L37" s="158"/>
      <c r="M37" s="104"/>
    </row>
    <row r="38" spans="2:13">
      <c r="B38" s="20" t="s">
        <v>462</v>
      </c>
      <c r="C38" s="20" t="s">
        <v>463</v>
      </c>
      <c r="D38" s="107"/>
      <c r="E38" s="162"/>
      <c r="F38" s="135"/>
      <c r="G38" s="163"/>
      <c r="H38" s="16"/>
      <c r="I38" s="16"/>
      <c r="J38" s="16"/>
      <c r="K38" s="16"/>
      <c r="L38" s="159"/>
      <c r="M38" s="105"/>
    </row>
    <row r="39" spans="2:13">
      <c r="B39" s="43" t="e">
        <f>H15,G15,I15,I13,H13,K15,K13,J13,J19,M19</f>
        <v>#VALUE!</v>
      </c>
      <c r="C39" s="152">
        <f>B40/52*100</f>
        <v>19.230769230769234</v>
      </c>
      <c r="D39" s="107"/>
      <c r="E39" s="162"/>
      <c r="F39" s="135"/>
      <c r="G39" s="163"/>
      <c r="H39" s="16"/>
      <c r="I39" s="16"/>
      <c r="J39" s="16"/>
      <c r="K39" s="16"/>
      <c r="L39" s="159"/>
      <c r="M39" s="105"/>
    </row>
    <row r="40" spans="2:13">
      <c r="B40" s="18">
        <v>10</v>
      </c>
      <c r="C40" s="153"/>
      <c r="D40" s="107"/>
      <c r="E40" s="162"/>
      <c r="F40" s="135"/>
      <c r="G40" s="163"/>
      <c r="H40" s="16"/>
      <c r="I40" s="16"/>
      <c r="J40" s="16"/>
      <c r="K40" s="16"/>
      <c r="L40" s="160"/>
      <c r="M40" s="106"/>
    </row>
    <row r="41" spans="2:13">
      <c r="B41" s="2"/>
      <c r="C41" s="2"/>
      <c r="D41" s="2"/>
      <c r="E41" s="2"/>
      <c r="F41" s="2"/>
      <c r="G41" s="2"/>
      <c r="H41" s="2"/>
      <c r="I41" s="2"/>
      <c r="J41" s="2"/>
      <c r="K41" s="2"/>
      <c r="L41" s="2"/>
      <c r="M41" s="2"/>
    </row>
    <row r="42" spans="2:13">
      <c r="B42" s="123" t="s">
        <v>464</v>
      </c>
      <c r="C42" s="126" t="s">
        <v>465</v>
      </c>
      <c r="D42" s="126"/>
      <c r="E42" s="126"/>
      <c r="F42" s="126"/>
      <c r="G42" s="126"/>
      <c r="H42" s="126"/>
      <c r="I42" s="126"/>
      <c r="J42" s="126"/>
      <c r="K42" s="126"/>
      <c r="L42" s="126"/>
      <c r="M42" s="126"/>
    </row>
    <row r="43" spans="2:13">
      <c r="B43" s="123"/>
      <c r="C43" s="126"/>
      <c r="D43" s="126"/>
      <c r="E43" s="126"/>
      <c r="F43" s="126"/>
      <c r="G43" s="126"/>
      <c r="H43" s="126"/>
      <c r="I43" s="126"/>
      <c r="J43" s="126"/>
      <c r="K43" s="126"/>
      <c r="L43" s="126"/>
      <c r="M43" s="126"/>
    </row>
    <row r="44" spans="2:13">
      <c r="B44" s="123"/>
      <c r="C44" s="126"/>
      <c r="D44" s="126"/>
      <c r="E44" s="126"/>
      <c r="F44" s="126"/>
      <c r="G44" s="126"/>
      <c r="H44" s="126"/>
      <c r="I44" s="126"/>
      <c r="J44" s="126"/>
      <c r="K44" s="126"/>
      <c r="L44" s="126"/>
      <c r="M44" s="126"/>
    </row>
  </sheetData>
  <mergeCells count="99">
    <mergeCell ref="J21:J22"/>
    <mergeCell ref="K21:K22"/>
    <mergeCell ref="H23:H24"/>
    <mergeCell ref="I23:I24"/>
    <mergeCell ref="J23:J24"/>
    <mergeCell ref="K23:K24"/>
    <mergeCell ref="E21:E22"/>
    <mergeCell ref="F21:F22"/>
    <mergeCell ref="G21:G22"/>
    <mergeCell ref="H21:H22"/>
    <mergeCell ref="I21:I22"/>
    <mergeCell ref="L15:L16"/>
    <mergeCell ref="D17:D18"/>
    <mergeCell ref="E17:E18"/>
    <mergeCell ref="F17:F18"/>
    <mergeCell ref="G17:G18"/>
    <mergeCell ref="H17:H18"/>
    <mergeCell ref="I17:I18"/>
    <mergeCell ref="J17:J18"/>
    <mergeCell ref="K17:K18"/>
    <mergeCell ref="L17:L24"/>
    <mergeCell ref="G19:G20"/>
    <mergeCell ref="H19:H20"/>
    <mergeCell ref="I19:I20"/>
    <mergeCell ref="J19:J20"/>
    <mergeCell ref="K19:K20"/>
    <mergeCell ref="D21:D22"/>
    <mergeCell ref="B12:C24"/>
    <mergeCell ref="D13:D14"/>
    <mergeCell ref="E13:E14"/>
    <mergeCell ref="F13:F14"/>
    <mergeCell ref="G13:G14"/>
    <mergeCell ref="D23:D24"/>
    <mergeCell ref="E23:E24"/>
    <mergeCell ref="F23:F24"/>
    <mergeCell ref="G23:G24"/>
    <mergeCell ref="D15:D16"/>
    <mergeCell ref="E15:E16"/>
    <mergeCell ref="F15:F16"/>
    <mergeCell ref="G15:G16"/>
    <mergeCell ref="D19:D20"/>
    <mergeCell ref="E19:E20"/>
    <mergeCell ref="F19:F20"/>
    <mergeCell ref="B2:C6"/>
    <mergeCell ref="D2:J2"/>
    <mergeCell ref="E3:J3"/>
    <mergeCell ref="E4:J4"/>
    <mergeCell ref="E5:J5"/>
    <mergeCell ref="D8:M11"/>
    <mergeCell ref="M19:M20"/>
    <mergeCell ref="M21:M22"/>
    <mergeCell ref="M23:M24"/>
    <mergeCell ref="M13:M14"/>
    <mergeCell ref="M15:M16"/>
    <mergeCell ref="M17:M18"/>
    <mergeCell ref="I13:I14"/>
    <mergeCell ref="J13:J14"/>
    <mergeCell ref="K13:K14"/>
    <mergeCell ref="L13:L14"/>
    <mergeCell ref="H15:H16"/>
    <mergeCell ref="I15:I16"/>
    <mergeCell ref="H13:H14"/>
    <mergeCell ref="J15:J16"/>
    <mergeCell ref="K15:K16"/>
    <mergeCell ref="B29:C29"/>
    <mergeCell ref="D29:E29"/>
    <mergeCell ref="F29:G29"/>
    <mergeCell ref="C31:C32"/>
    <mergeCell ref="D31:D34"/>
    <mergeCell ref="E31:E40"/>
    <mergeCell ref="F31:F34"/>
    <mergeCell ref="G31:G40"/>
    <mergeCell ref="B33:C33"/>
    <mergeCell ref="B27:M27"/>
    <mergeCell ref="B28:C28"/>
    <mergeCell ref="D28:E28"/>
    <mergeCell ref="F28:G28"/>
    <mergeCell ref="H28:I28"/>
    <mergeCell ref="J28:K28"/>
    <mergeCell ref="L28:M28"/>
    <mergeCell ref="B42:B44"/>
    <mergeCell ref="C42:M44"/>
    <mergeCell ref="C35:C36"/>
    <mergeCell ref="D35:D40"/>
    <mergeCell ref="F35:F40"/>
    <mergeCell ref="B37:C37"/>
    <mergeCell ref="C39:C40"/>
    <mergeCell ref="L35:M35"/>
    <mergeCell ref="L37:L40"/>
    <mergeCell ref="M37:M40"/>
    <mergeCell ref="H29:I29"/>
    <mergeCell ref="J29:K29"/>
    <mergeCell ref="L29:M29"/>
    <mergeCell ref="H31:H34"/>
    <mergeCell ref="I31:I34"/>
    <mergeCell ref="J31:J34"/>
    <mergeCell ref="K31:K34"/>
    <mergeCell ref="L31:L34"/>
    <mergeCell ref="M31:M3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M68"/>
  <sheetViews>
    <sheetView topLeftCell="A35" zoomScale="55" zoomScaleNormal="55" workbookViewId="0">
      <selection activeCell="L55" activeCellId="7" sqref="B55 B59 B63 D55:D58 F55:F58 H55:H58 J55:J58 L55:L58"/>
    </sheetView>
  </sheetViews>
  <sheetFormatPr baseColWidth="10" defaultRowHeight="15"/>
  <cols>
    <col min="2" max="2" width="12.5703125" bestFit="1" customWidth="1"/>
    <col min="3" max="3" width="16" bestFit="1" customWidth="1"/>
    <col min="4" max="4" width="23.85546875" customWidth="1"/>
    <col min="5" max="5" width="15.85546875" customWidth="1"/>
    <col min="6" max="6" width="17.5703125" customWidth="1"/>
    <col min="7" max="7" width="17.7109375" customWidth="1"/>
    <col min="8" max="8" width="20.5703125" customWidth="1"/>
    <col min="9" max="9" width="22.5703125" customWidth="1"/>
    <col min="10" max="10" width="21.42578125" customWidth="1"/>
    <col min="11" max="11" width="18.42578125" customWidth="1"/>
    <col min="12" max="12" width="21.140625" customWidth="1"/>
    <col min="13" max="13" width="24.42578125" customWidth="1"/>
  </cols>
  <sheetData>
    <row r="1" spans="1:13">
      <c r="A1" s="2"/>
      <c r="B1" s="2"/>
      <c r="C1" s="2"/>
      <c r="D1" s="2"/>
      <c r="E1" s="2"/>
      <c r="F1" s="2"/>
      <c r="G1" s="2"/>
      <c r="H1" s="2"/>
      <c r="I1" s="2"/>
      <c r="J1" s="2"/>
      <c r="K1" s="2"/>
      <c r="L1" s="2"/>
      <c r="M1" s="2"/>
    </row>
    <row r="2" spans="1:13">
      <c r="A2" s="2"/>
      <c r="B2" s="136"/>
      <c r="C2" s="136"/>
      <c r="D2" s="137" t="s">
        <v>135</v>
      </c>
      <c r="E2" s="138"/>
      <c r="F2" s="138"/>
      <c r="G2" s="138"/>
      <c r="H2" s="138"/>
      <c r="I2" s="138"/>
      <c r="J2" s="138"/>
      <c r="K2" s="2"/>
      <c r="L2" s="2"/>
      <c r="M2" s="2"/>
    </row>
    <row r="3" spans="1:13">
      <c r="A3" s="2"/>
      <c r="B3" s="136"/>
      <c r="C3" s="136"/>
      <c r="D3" s="3" t="s">
        <v>136</v>
      </c>
      <c r="E3" s="139" t="s">
        <v>137</v>
      </c>
      <c r="F3" s="139"/>
      <c r="G3" s="139"/>
      <c r="H3" s="139"/>
      <c r="I3" s="139"/>
      <c r="J3" s="139"/>
      <c r="K3" s="2"/>
      <c r="L3" s="2"/>
      <c r="M3" s="2"/>
    </row>
    <row r="4" spans="1:13">
      <c r="A4" s="2"/>
      <c r="B4" s="136"/>
      <c r="C4" s="136"/>
      <c r="D4" s="3" t="s">
        <v>10</v>
      </c>
      <c r="E4" s="136" t="s">
        <v>11</v>
      </c>
      <c r="F4" s="136"/>
      <c r="G4" s="136"/>
      <c r="H4" s="136"/>
      <c r="I4" s="136"/>
      <c r="J4" s="136"/>
      <c r="K4" s="2"/>
      <c r="L4" s="2"/>
      <c r="M4" s="2"/>
    </row>
    <row r="5" spans="1:13">
      <c r="A5" s="2"/>
      <c r="B5" s="136"/>
      <c r="C5" s="136"/>
      <c r="D5" s="3" t="s">
        <v>138</v>
      </c>
      <c r="E5" s="136" t="s">
        <v>139</v>
      </c>
      <c r="F5" s="136"/>
      <c r="G5" s="136"/>
      <c r="H5" s="136"/>
      <c r="I5" s="136"/>
      <c r="J5" s="136"/>
      <c r="K5" s="2"/>
      <c r="L5" s="2"/>
      <c r="M5" s="2"/>
    </row>
    <row r="6" spans="1:13">
      <c r="A6" s="2"/>
      <c r="B6" s="136"/>
      <c r="C6" s="136"/>
      <c r="D6" s="2"/>
      <c r="E6" s="2"/>
      <c r="F6" s="2"/>
      <c r="G6" s="2"/>
      <c r="H6" s="2"/>
      <c r="I6" s="2"/>
      <c r="J6" s="2"/>
      <c r="K6" s="2"/>
      <c r="L6" s="2"/>
      <c r="M6" s="2"/>
    </row>
    <row r="7" spans="1:13" ht="15.75" thickBot="1">
      <c r="A7" s="2"/>
      <c r="B7" s="2"/>
      <c r="C7" s="2"/>
      <c r="D7" s="2"/>
      <c r="E7" s="2"/>
      <c r="F7" s="2"/>
      <c r="G7" s="2"/>
      <c r="H7" s="2"/>
      <c r="I7" s="2"/>
      <c r="J7" s="2"/>
      <c r="K7" s="2"/>
      <c r="L7" s="2"/>
      <c r="M7" s="2"/>
    </row>
    <row r="8" spans="1:13" ht="15.75" customHeight="1" thickTop="1">
      <c r="A8" s="2"/>
      <c r="B8" s="144" t="s">
        <v>14</v>
      </c>
      <c r="C8" s="145"/>
      <c r="D8" s="149" t="s">
        <v>140</v>
      </c>
      <c r="E8" s="149"/>
      <c r="F8" s="149"/>
      <c r="G8" s="149"/>
      <c r="H8" s="149"/>
      <c r="I8" s="149"/>
      <c r="J8" s="149"/>
      <c r="K8" s="149"/>
      <c r="L8" s="149"/>
      <c r="M8" s="149"/>
    </row>
    <row r="9" spans="1:13">
      <c r="A9" s="2"/>
      <c r="B9" s="146"/>
      <c r="C9" s="147"/>
      <c r="D9" s="149"/>
      <c r="E9" s="149"/>
      <c r="F9" s="149"/>
      <c r="G9" s="149"/>
      <c r="H9" s="149"/>
      <c r="I9" s="149"/>
      <c r="J9" s="149"/>
      <c r="K9" s="149"/>
      <c r="L9" s="149"/>
      <c r="M9" s="149"/>
    </row>
    <row r="10" spans="1:13">
      <c r="A10" s="2"/>
      <c r="B10" s="146"/>
      <c r="C10" s="147"/>
      <c r="D10" s="149"/>
      <c r="E10" s="149"/>
      <c r="F10" s="149"/>
      <c r="G10" s="149"/>
      <c r="H10" s="149"/>
      <c r="I10" s="149"/>
      <c r="J10" s="149"/>
      <c r="K10" s="149"/>
      <c r="L10" s="149"/>
      <c r="M10" s="149"/>
    </row>
    <row r="11" spans="1:13">
      <c r="A11" s="2"/>
      <c r="B11" s="146"/>
      <c r="C11" s="147"/>
      <c r="D11" s="149"/>
      <c r="E11" s="149"/>
      <c r="F11" s="149"/>
      <c r="G11" s="149"/>
      <c r="H11" s="149"/>
      <c r="I11" s="149"/>
      <c r="J11" s="149"/>
      <c r="K11" s="149"/>
      <c r="L11" s="149"/>
      <c r="M11" s="149"/>
    </row>
    <row r="12" spans="1:13">
      <c r="A12" s="2"/>
      <c r="B12" s="146"/>
      <c r="C12" s="147"/>
      <c r="D12" s="149"/>
      <c r="E12" s="149"/>
      <c r="F12" s="149"/>
      <c r="G12" s="149"/>
      <c r="H12" s="149"/>
      <c r="I12" s="149"/>
      <c r="J12" s="149"/>
      <c r="K12" s="149"/>
      <c r="L12" s="149"/>
      <c r="M12" s="149"/>
    </row>
    <row r="13" spans="1:13">
      <c r="A13" s="2"/>
      <c r="B13" s="146"/>
      <c r="C13" s="147"/>
      <c r="D13" s="149"/>
      <c r="E13" s="149"/>
      <c r="F13" s="149"/>
      <c r="G13" s="149"/>
      <c r="H13" s="149"/>
      <c r="I13" s="149"/>
      <c r="J13" s="149"/>
      <c r="K13" s="149"/>
      <c r="L13" s="149"/>
      <c r="M13" s="149"/>
    </row>
    <row r="14" spans="1:13">
      <c r="A14" s="2"/>
      <c r="B14" s="146"/>
      <c r="C14" s="147"/>
      <c r="D14" s="149"/>
      <c r="E14" s="149"/>
      <c r="F14" s="149"/>
      <c r="G14" s="149"/>
      <c r="H14" s="149"/>
      <c r="I14" s="149"/>
      <c r="J14" s="149"/>
      <c r="K14" s="149"/>
      <c r="L14" s="149"/>
      <c r="M14" s="149"/>
    </row>
    <row r="15" spans="1:13">
      <c r="A15" s="2"/>
      <c r="B15" s="146"/>
      <c r="C15" s="147"/>
      <c r="D15" s="149"/>
      <c r="E15" s="149"/>
      <c r="F15" s="149"/>
      <c r="G15" s="149"/>
      <c r="H15" s="149"/>
      <c r="I15" s="149"/>
      <c r="J15" s="149"/>
      <c r="K15" s="149"/>
      <c r="L15" s="149"/>
      <c r="M15" s="149"/>
    </row>
    <row r="16" spans="1:13">
      <c r="A16" s="2"/>
      <c r="B16" s="146"/>
      <c r="C16" s="147"/>
      <c r="D16" s="149"/>
      <c r="E16" s="149"/>
      <c r="F16" s="149"/>
      <c r="G16" s="149"/>
      <c r="H16" s="149"/>
      <c r="I16" s="149"/>
      <c r="J16" s="149"/>
      <c r="K16" s="149"/>
      <c r="L16" s="149"/>
      <c r="M16" s="149"/>
    </row>
    <row r="17" spans="1:13">
      <c r="A17" s="2"/>
      <c r="B17" s="146"/>
      <c r="C17" s="147"/>
      <c r="D17" s="149"/>
      <c r="E17" s="149"/>
      <c r="F17" s="149"/>
      <c r="G17" s="149"/>
      <c r="H17" s="149"/>
      <c r="I17" s="149"/>
      <c r="J17" s="149"/>
      <c r="K17" s="149"/>
      <c r="L17" s="149"/>
      <c r="M17" s="149"/>
    </row>
    <row r="18" spans="1:13">
      <c r="A18" s="2"/>
      <c r="B18" s="146"/>
      <c r="C18" s="147"/>
      <c r="D18" s="149"/>
      <c r="E18" s="149"/>
      <c r="F18" s="149"/>
      <c r="G18" s="149"/>
      <c r="H18" s="149"/>
      <c r="I18" s="149"/>
      <c r="J18" s="149"/>
      <c r="K18" s="149"/>
      <c r="L18" s="149"/>
      <c r="M18" s="149"/>
    </row>
    <row r="19" spans="1:13">
      <c r="A19" s="2"/>
      <c r="B19" s="146"/>
      <c r="C19" s="147"/>
      <c r="D19" s="149"/>
      <c r="E19" s="149"/>
      <c r="F19" s="149"/>
      <c r="G19" s="149"/>
      <c r="H19" s="149"/>
      <c r="I19" s="149"/>
      <c r="J19" s="149"/>
      <c r="K19" s="149"/>
      <c r="L19" s="149"/>
      <c r="M19" s="149"/>
    </row>
    <row r="20" spans="1:13">
      <c r="A20" s="2"/>
      <c r="B20" s="146"/>
      <c r="C20" s="147"/>
      <c r="D20" s="149"/>
      <c r="E20" s="149"/>
      <c r="F20" s="149"/>
      <c r="G20" s="149"/>
      <c r="H20" s="149"/>
      <c r="I20" s="149"/>
      <c r="J20" s="149"/>
      <c r="K20" s="149"/>
      <c r="L20" s="149"/>
      <c r="M20" s="149"/>
    </row>
    <row r="21" spans="1:13">
      <c r="A21" s="2"/>
      <c r="B21" s="146"/>
      <c r="C21" s="147"/>
      <c r="D21" s="149"/>
      <c r="E21" s="149"/>
      <c r="F21" s="149"/>
      <c r="G21" s="149"/>
      <c r="H21" s="149"/>
      <c r="I21" s="149"/>
      <c r="J21" s="149"/>
      <c r="K21" s="149"/>
      <c r="L21" s="149"/>
      <c r="M21" s="149"/>
    </row>
    <row r="22" spans="1:13">
      <c r="A22" s="2"/>
      <c r="B22" s="146"/>
      <c r="C22" s="147"/>
      <c r="D22" s="149"/>
      <c r="E22" s="149"/>
      <c r="F22" s="149"/>
      <c r="G22" s="149"/>
      <c r="H22" s="149"/>
      <c r="I22" s="149"/>
      <c r="J22" s="149"/>
      <c r="K22" s="149"/>
      <c r="L22" s="149"/>
      <c r="M22" s="149"/>
    </row>
    <row r="23" spans="1:13">
      <c r="A23" s="2"/>
      <c r="B23" s="146"/>
      <c r="C23" s="147"/>
      <c r="D23" s="149"/>
      <c r="E23" s="149"/>
      <c r="F23" s="149"/>
      <c r="G23" s="149"/>
      <c r="H23" s="149"/>
      <c r="I23" s="149"/>
      <c r="J23" s="149"/>
      <c r="K23" s="149"/>
      <c r="L23" s="149"/>
      <c r="M23" s="149"/>
    </row>
    <row r="24" spans="1:13">
      <c r="A24" s="2"/>
      <c r="B24" s="146"/>
      <c r="C24" s="147"/>
      <c r="D24" s="149"/>
      <c r="E24" s="149"/>
      <c r="F24" s="149"/>
      <c r="G24" s="149"/>
      <c r="H24" s="149"/>
      <c r="I24" s="149"/>
      <c r="J24" s="149"/>
      <c r="K24" s="149"/>
      <c r="L24" s="149"/>
      <c r="M24" s="149"/>
    </row>
    <row r="25" spans="1:13">
      <c r="A25" s="2"/>
      <c r="B25" s="146"/>
      <c r="C25" s="147"/>
      <c r="D25" s="149"/>
      <c r="E25" s="149"/>
      <c r="F25" s="149"/>
      <c r="G25" s="149"/>
      <c r="H25" s="149"/>
      <c r="I25" s="149"/>
      <c r="J25" s="149"/>
      <c r="K25" s="149"/>
      <c r="L25" s="149"/>
      <c r="M25" s="149"/>
    </row>
    <row r="26" spans="1:13">
      <c r="A26" s="2"/>
      <c r="B26" s="146"/>
      <c r="C26" s="147"/>
      <c r="D26" s="149"/>
      <c r="E26" s="149"/>
      <c r="F26" s="149"/>
      <c r="G26" s="149"/>
      <c r="H26" s="149"/>
      <c r="I26" s="149"/>
      <c r="J26" s="149"/>
      <c r="K26" s="149"/>
      <c r="L26" s="149"/>
      <c r="M26" s="149"/>
    </row>
    <row r="27" spans="1:13">
      <c r="A27" s="2"/>
      <c r="B27" s="146"/>
      <c r="C27" s="147"/>
      <c r="D27" s="149"/>
      <c r="E27" s="149"/>
      <c r="F27" s="149"/>
      <c r="G27" s="149"/>
      <c r="H27" s="149"/>
      <c r="I27" s="149"/>
      <c r="J27" s="149"/>
      <c r="K27" s="149"/>
      <c r="L27" s="149"/>
      <c r="M27" s="149"/>
    </row>
    <row r="28" spans="1:13">
      <c r="A28" s="2"/>
      <c r="B28" s="146"/>
      <c r="C28" s="147"/>
      <c r="D28" s="149"/>
      <c r="E28" s="149"/>
      <c r="F28" s="149"/>
      <c r="G28" s="149"/>
      <c r="H28" s="149"/>
      <c r="I28" s="149"/>
      <c r="J28" s="149"/>
      <c r="K28" s="149"/>
      <c r="L28" s="149"/>
      <c r="M28" s="149"/>
    </row>
    <row r="29" spans="1:13">
      <c r="A29" s="2"/>
      <c r="B29" s="146"/>
      <c r="C29" s="147"/>
      <c r="D29" s="149"/>
      <c r="E29" s="149"/>
      <c r="F29" s="149"/>
      <c r="G29" s="149"/>
      <c r="H29" s="149"/>
      <c r="I29" s="149"/>
      <c r="J29" s="149"/>
      <c r="K29" s="149"/>
      <c r="L29" s="149"/>
      <c r="M29" s="149"/>
    </row>
    <row r="30" spans="1:13">
      <c r="A30" s="2"/>
      <c r="B30" s="140" t="s">
        <v>16</v>
      </c>
      <c r="C30" s="141"/>
      <c r="D30" s="4" t="s">
        <v>17</v>
      </c>
      <c r="E30" s="5" t="s">
        <v>18</v>
      </c>
      <c r="F30" s="5" t="s">
        <v>19</v>
      </c>
      <c r="G30" s="5" t="s">
        <v>20</v>
      </c>
      <c r="H30" s="5" t="s">
        <v>21</v>
      </c>
      <c r="I30" s="5" t="s">
        <v>22</v>
      </c>
      <c r="J30" s="5" t="s">
        <v>23</v>
      </c>
      <c r="K30" s="5" t="s">
        <v>24</v>
      </c>
      <c r="L30" s="5" t="s">
        <v>25</v>
      </c>
      <c r="M30" s="6" t="s">
        <v>129</v>
      </c>
    </row>
    <row r="31" spans="1:13">
      <c r="A31" s="2"/>
      <c r="B31" s="142"/>
      <c r="C31" s="143"/>
      <c r="D31" s="172" t="s">
        <v>147</v>
      </c>
      <c r="E31" s="172" t="s">
        <v>141</v>
      </c>
      <c r="F31" s="172" t="s">
        <v>153</v>
      </c>
      <c r="G31" s="172" t="s">
        <v>159</v>
      </c>
      <c r="H31" s="172" t="s">
        <v>165</v>
      </c>
      <c r="I31" s="172" t="s">
        <v>173</v>
      </c>
      <c r="J31" s="172" t="s">
        <v>179</v>
      </c>
      <c r="K31" s="172" t="s">
        <v>185</v>
      </c>
      <c r="L31" s="173" t="s">
        <v>197</v>
      </c>
      <c r="M31" s="172" t="s">
        <v>192</v>
      </c>
    </row>
    <row r="32" spans="1:13" ht="57" customHeight="1">
      <c r="A32" s="2"/>
      <c r="B32" s="142"/>
      <c r="C32" s="143"/>
      <c r="D32" s="172"/>
      <c r="E32" s="172"/>
      <c r="F32" s="172"/>
      <c r="G32" s="172"/>
      <c r="H32" s="172"/>
      <c r="I32" s="172"/>
      <c r="J32" s="172"/>
      <c r="K32" s="172"/>
      <c r="L32" s="136"/>
      <c r="M32" s="172"/>
    </row>
    <row r="33" spans="1:13">
      <c r="A33" s="2"/>
      <c r="B33" s="142"/>
      <c r="C33" s="143"/>
      <c r="D33" s="172" t="s">
        <v>148</v>
      </c>
      <c r="E33" s="172" t="s">
        <v>142</v>
      </c>
      <c r="F33" s="172" t="s">
        <v>154</v>
      </c>
      <c r="G33" s="172" t="s">
        <v>160</v>
      </c>
      <c r="H33" s="172" t="s">
        <v>166</v>
      </c>
      <c r="I33" s="172" t="s">
        <v>174</v>
      </c>
      <c r="J33" s="172" t="s">
        <v>470</v>
      </c>
      <c r="K33" s="172" t="s">
        <v>186</v>
      </c>
      <c r="L33" s="173" t="s">
        <v>198</v>
      </c>
      <c r="M33" s="172" t="s">
        <v>193</v>
      </c>
    </row>
    <row r="34" spans="1:13" ht="36.75" customHeight="1">
      <c r="A34" s="2"/>
      <c r="B34" s="142"/>
      <c r="C34" s="143"/>
      <c r="D34" s="172"/>
      <c r="E34" s="172"/>
      <c r="F34" s="172"/>
      <c r="G34" s="172"/>
      <c r="H34" s="172"/>
      <c r="I34" s="172"/>
      <c r="J34" s="172"/>
      <c r="K34" s="172"/>
      <c r="L34" s="136"/>
      <c r="M34" s="172"/>
    </row>
    <row r="35" spans="1:13" ht="36.75" customHeight="1">
      <c r="A35" s="2"/>
      <c r="B35" s="142"/>
      <c r="C35" s="143"/>
      <c r="D35" s="172" t="s">
        <v>149</v>
      </c>
      <c r="E35" s="172" t="s">
        <v>143</v>
      </c>
      <c r="F35" s="172" t="s">
        <v>155</v>
      </c>
      <c r="G35" s="172" t="s">
        <v>161</v>
      </c>
      <c r="H35" s="172" t="s">
        <v>161</v>
      </c>
      <c r="I35" s="172" t="s">
        <v>175</v>
      </c>
      <c r="J35" s="172" t="s">
        <v>180</v>
      </c>
      <c r="K35" s="172" t="s">
        <v>187</v>
      </c>
      <c r="L35" s="173" t="s">
        <v>199</v>
      </c>
      <c r="M35" s="172" t="s">
        <v>194</v>
      </c>
    </row>
    <row r="36" spans="1:13" ht="26.25" customHeight="1">
      <c r="A36" s="2"/>
      <c r="B36" s="142"/>
      <c r="C36" s="143"/>
      <c r="D36" s="172"/>
      <c r="E36" s="172"/>
      <c r="F36" s="172"/>
      <c r="G36" s="172"/>
      <c r="H36" s="172"/>
      <c r="I36" s="172"/>
      <c r="J36" s="172"/>
      <c r="K36" s="172"/>
      <c r="L36" s="136"/>
      <c r="M36" s="172"/>
    </row>
    <row r="37" spans="1:13" ht="44.25" customHeight="1">
      <c r="A37" s="2"/>
      <c r="B37" s="142"/>
      <c r="C37" s="143"/>
      <c r="D37" s="172" t="s">
        <v>150</v>
      </c>
      <c r="E37" s="172" t="s">
        <v>144</v>
      </c>
      <c r="F37" s="172" t="s">
        <v>156</v>
      </c>
      <c r="G37" s="172" t="s">
        <v>162</v>
      </c>
      <c r="H37" s="172" t="s">
        <v>167</v>
      </c>
      <c r="I37" s="172" t="s">
        <v>176</v>
      </c>
      <c r="J37" s="172" t="s">
        <v>181</v>
      </c>
      <c r="K37" s="172" t="s">
        <v>188</v>
      </c>
      <c r="L37" s="173" t="s">
        <v>200</v>
      </c>
      <c r="M37" s="172" t="s">
        <v>195</v>
      </c>
    </row>
    <row r="38" spans="1:13">
      <c r="A38" s="2"/>
      <c r="B38" s="142"/>
      <c r="C38" s="143"/>
      <c r="D38" s="172"/>
      <c r="E38" s="172"/>
      <c r="F38" s="172"/>
      <c r="G38" s="172"/>
      <c r="H38" s="172"/>
      <c r="I38" s="172"/>
      <c r="J38" s="172"/>
      <c r="K38" s="172"/>
      <c r="L38" s="136"/>
      <c r="M38" s="172"/>
    </row>
    <row r="39" spans="1:13">
      <c r="A39" s="2"/>
      <c r="B39" s="142"/>
      <c r="C39" s="143"/>
      <c r="D39" s="172" t="s">
        <v>151</v>
      </c>
      <c r="E39" s="172" t="s">
        <v>145</v>
      </c>
      <c r="F39" s="172" t="s">
        <v>157</v>
      </c>
      <c r="G39" s="172" t="s">
        <v>163</v>
      </c>
      <c r="H39" s="172" t="s">
        <v>168</v>
      </c>
      <c r="I39" s="172" t="s">
        <v>177</v>
      </c>
      <c r="J39" s="172" t="s">
        <v>182</v>
      </c>
      <c r="K39" s="172" t="s">
        <v>189</v>
      </c>
      <c r="L39" s="173" t="s">
        <v>201</v>
      </c>
      <c r="M39" s="172" t="s">
        <v>196</v>
      </c>
    </row>
    <row r="40" spans="1:13" ht="36.75" customHeight="1">
      <c r="A40" s="2"/>
      <c r="B40" s="142"/>
      <c r="C40" s="143"/>
      <c r="D40" s="172"/>
      <c r="E40" s="172"/>
      <c r="F40" s="172"/>
      <c r="G40" s="172"/>
      <c r="H40" s="172"/>
      <c r="I40" s="172"/>
      <c r="J40" s="172"/>
      <c r="K40" s="172"/>
      <c r="L40" s="136"/>
      <c r="M40" s="172"/>
    </row>
    <row r="41" spans="1:13" ht="35.25" customHeight="1">
      <c r="A41" s="2"/>
      <c r="B41" s="142"/>
      <c r="C41" s="143"/>
      <c r="D41" s="172" t="s">
        <v>152</v>
      </c>
      <c r="E41" s="172" t="s">
        <v>146</v>
      </c>
      <c r="F41" s="172" t="s">
        <v>158</v>
      </c>
      <c r="G41" s="172" t="s">
        <v>164</v>
      </c>
      <c r="H41" s="172" t="s">
        <v>170</v>
      </c>
      <c r="I41" s="172" t="s">
        <v>178</v>
      </c>
      <c r="J41" s="172" t="s">
        <v>183</v>
      </c>
      <c r="K41" s="172" t="s">
        <v>190</v>
      </c>
      <c r="L41" s="173" t="s">
        <v>202</v>
      </c>
      <c r="M41" s="178"/>
    </row>
    <row r="42" spans="1:13">
      <c r="A42" s="2"/>
      <c r="B42" s="142"/>
      <c r="C42" s="143"/>
      <c r="D42" s="172"/>
      <c r="E42" s="172"/>
      <c r="F42" s="172"/>
      <c r="G42" s="172"/>
      <c r="H42" s="172"/>
      <c r="I42" s="172"/>
      <c r="J42" s="172"/>
      <c r="K42" s="172"/>
      <c r="L42" s="136"/>
      <c r="M42" s="179"/>
    </row>
    <row r="43" spans="1:13">
      <c r="A43" s="2"/>
      <c r="B43" s="142"/>
      <c r="C43" s="143"/>
      <c r="D43" s="177"/>
      <c r="E43" s="177"/>
      <c r="F43" s="177"/>
      <c r="G43" s="172" t="s">
        <v>146</v>
      </c>
      <c r="H43" s="172" t="s">
        <v>169</v>
      </c>
      <c r="I43" s="178"/>
      <c r="J43" s="172" t="s">
        <v>184</v>
      </c>
      <c r="K43" s="172" t="s">
        <v>191</v>
      </c>
      <c r="L43" s="178"/>
      <c r="M43" s="179"/>
    </row>
    <row r="44" spans="1:13">
      <c r="A44" s="2"/>
      <c r="B44" s="142"/>
      <c r="C44" s="143"/>
      <c r="D44" s="177"/>
      <c r="E44" s="177"/>
      <c r="F44" s="177"/>
      <c r="G44" s="172"/>
      <c r="H44" s="172"/>
      <c r="I44" s="179"/>
      <c r="J44" s="172"/>
      <c r="K44" s="172"/>
      <c r="L44" s="179"/>
      <c r="M44" s="179"/>
    </row>
    <row r="45" spans="1:13">
      <c r="A45" s="2"/>
      <c r="B45" s="142"/>
      <c r="C45" s="143"/>
      <c r="D45" s="177"/>
      <c r="E45" s="177"/>
      <c r="F45" s="177"/>
      <c r="G45" s="174"/>
      <c r="H45" s="172" t="s">
        <v>171</v>
      </c>
      <c r="I45" s="179"/>
      <c r="J45" s="174"/>
      <c r="K45" s="174"/>
      <c r="L45" s="179"/>
      <c r="M45" s="179"/>
    </row>
    <row r="46" spans="1:13">
      <c r="A46" s="2"/>
      <c r="B46" s="142"/>
      <c r="C46" s="143"/>
      <c r="D46" s="177"/>
      <c r="E46" s="177"/>
      <c r="F46" s="177"/>
      <c r="G46" s="175"/>
      <c r="H46" s="172"/>
      <c r="I46" s="179"/>
      <c r="J46" s="175"/>
      <c r="K46" s="175"/>
      <c r="L46" s="179"/>
      <c r="M46" s="179"/>
    </row>
    <row r="47" spans="1:13">
      <c r="A47" s="2"/>
      <c r="B47" s="142"/>
      <c r="C47" s="143"/>
      <c r="D47" s="177"/>
      <c r="E47" s="177"/>
      <c r="F47" s="177"/>
      <c r="G47" s="175"/>
      <c r="H47" s="172" t="s">
        <v>172</v>
      </c>
      <c r="I47" s="179"/>
      <c r="J47" s="175"/>
      <c r="K47" s="175"/>
      <c r="L47" s="179"/>
      <c r="M47" s="179"/>
    </row>
    <row r="48" spans="1:13">
      <c r="A48" s="2"/>
      <c r="B48" s="170"/>
      <c r="C48" s="171"/>
      <c r="D48" s="177"/>
      <c r="E48" s="177"/>
      <c r="F48" s="177"/>
      <c r="G48" s="176"/>
      <c r="H48" s="172"/>
      <c r="I48" s="180"/>
      <c r="J48" s="176"/>
      <c r="K48" s="176"/>
      <c r="L48" s="180"/>
      <c r="M48" s="180"/>
    </row>
    <row r="51" spans="2:13">
      <c r="B51" s="99" t="s">
        <v>379</v>
      </c>
      <c r="C51" s="125"/>
      <c r="D51" s="125"/>
      <c r="E51" s="125"/>
      <c r="F51" s="125"/>
      <c r="G51" s="125"/>
      <c r="H51" s="125"/>
      <c r="I51" s="125"/>
      <c r="J51" s="125"/>
      <c r="K51" s="125"/>
      <c r="L51" s="125"/>
      <c r="M51" s="125"/>
    </row>
    <row r="52" spans="2:13">
      <c r="B52" s="98" t="s">
        <v>377</v>
      </c>
      <c r="C52" s="99"/>
      <c r="D52" s="98" t="s">
        <v>2</v>
      </c>
      <c r="E52" s="99"/>
      <c r="F52" s="98" t="s">
        <v>378</v>
      </c>
      <c r="G52" s="99"/>
      <c r="H52" s="98" t="s">
        <v>3</v>
      </c>
      <c r="I52" s="99"/>
      <c r="J52" s="98" t="s">
        <v>4</v>
      </c>
      <c r="K52" s="99"/>
      <c r="L52" s="98" t="s">
        <v>5</v>
      </c>
      <c r="M52" s="99"/>
    </row>
    <row r="53" spans="2:13">
      <c r="B53" s="121" t="s">
        <v>459</v>
      </c>
      <c r="C53" s="122"/>
      <c r="D53" s="161" t="s">
        <v>459</v>
      </c>
      <c r="E53" s="161"/>
      <c r="F53" s="100" t="s">
        <v>459</v>
      </c>
      <c r="G53" s="100"/>
      <c r="H53" s="100" t="s">
        <v>459</v>
      </c>
      <c r="I53" s="100"/>
      <c r="J53" s="100" t="s">
        <v>459</v>
      </c>
      <c r="K53" s="100"/>
      <c r="L53" s="100" t="s">
        <v>459</v>
      </c>
      <c r="M53" s="100"/>
    </row>
    <row r="54" spans="2:13">
      <c r="B54" s="20" t="s">
        <v>462</v>
      </c>
      <c r="C54" s="20" t="s">
        <v>463</v>
      </c>
      <c r="D54" s="22" t="s">
        <v>462</v>
      </c>
      <c r="E54" s="23" t="s">
        <v>463</v>
      </c>
      <c r="F54" s="14" t="s">
        <v>462</v>
      </c>
      <c r="G54" s="21" t="s">
        <v>463</v>
      </c>
      <c r="H54" s="27" t="s">
        <v>462</v>
      </c>
      <c r="I54" s="21" t="s">
        <v>463</v>
      </c>
      <c r="J54" s="27" t="s">
        <v>462</v>
      </c>
      <c r="K54" s="21" t="s">
        <v>463</v>
      </c>
      <c r="L54" s="27" t="s">
        <v>462</v>
      </c>
      <c r="M54" s="21" t="s">
        <v>463</v>
      </c>
    </row>
    <row r="55" spans="2:13">
      <c r="B55" s="43" t="e">
        <f>F37,G39,K31,M33,M35,L37</f>
        <v>#VALUE!</v>
      </c>
      <c r="C55" s="152">
        <f>B56/65*100</f>
        <v>9.2307692307692317</v>
      </c>
      <c r="D55" s="131" t="str">
        <f>L31</f>
        <v xml:space="preserve"> Salud Ambiental yParticipación Comunitaria</v>
      </c>
      <c r="E55" s="124">
        <f>1/65*100</f>
        <v>1.5384615384615385</v>
      </c>
      <c r="F55" s="133" t="str">
        <f>H31</f>
        <v>Seminario deInvestigación</v>
      </c>
      <c r="G55" s="163">
        <f>F59/65*100</f>
        <v>1.5384615384615385</v>
      </c>
      <c r="H55" s="101" t="e">
        <f>K37,M33,I55</f>
        <v>#VALUE!</v>
      </c>
      <c r="I55" s="104">
        <f>(3/5)*100</f>
        <v>60</v>
      </c>
      <c r="J55" s="101" t="e">
        <f>M31,I31,G31</f>
        <v>#VALUE!</v>
      </c>
      <c r="K55" s="104">
        <f>(3/5)*100</f>
        <v>60</v>
      </c>
      <c r="L55" s="101" t="e">
        <f>J55,M33</f>
        <v>#VALUE!</v>
      </c>
      <c r="M55" s="104">
        <f>(5/65)*100</f>
        <v>7.6923076923076925</v>
      </c>
    </row>
    <row r="56" spans="2:13">
      <c r="B56" s="18">
        <v>6</v>
      </c>
      <c r="C56" s="153"/>
      <c r="D56" s="131"/>
      <c r="E56" s="124"/>
      <c r="F56" s="133"/>
      <c r="G56" s="163"/>
      <c r="H56" s="102"/>
      <c r="I56" s="105"/>
      <c r="J56" s="102"/>
      <c r="K56" s="105"/>
      <c r="L56" s="102"/>
      <c r="M56" s="105"/>
    </row>
    <row r="57" spans="2:13">
      <c r="B57" s="154" t="s">
        <v>460</v>
      </c>
      <c r="C57" s="155"/>
      <c r="D57" s="131"/>
      <c r="E57" s="124"/>
      <c r="F57" s="133"/>
      <c r="G57" s="163"/>
      <c r="H57" s="102"/>
      <c r="I57" s="105"/>
      <c r="J57" s="102"/>
      <c r="K57" s="105"/>
      <c r="L57" s="102"/>
      <c r="M57" s="105"/>
    </row>
    <row r="58" spans="2:13">
      <c r="B58" s="20" t="s">
        <v>462</v>
      </c>
      <c r="C58" s="20" t="s">
        <v>463</v>
      </c>
      <c r="D58" s="131"/>
      <c r="E58" s="124"/>
      <c r="F58" s="133"/>
      <c r="G58" s="163"/>
      <c r="H58" s="103"/>
      <c r="I58" s="106"/>
      <c r="J58" s="103"/>
      <c r="K58" s="106"/>
      <c r="L58" s="103"/>
      <c r="M58" s="106"/>
    </row>
    <row r="59" spans="2:13">
      <c r="B59" s="43" t="e">
        <f>D37,F39,E35,F31,G31,G33,H33,I31,H39,H37,J33,J31,K33,K35,L39,L33,L31</f>
        <v>#VALUE!</v>
      </c>
      <c r="C59" s="152">
        <f>B60/65*100</f>
        <v>26.153846153846157</v>
      </c>
      <c r="D59" s="107">
        <v>1</v>
      </c>
      <c r="E59" s="124"/>
      <c r="F59" s="135">
        <f>1</f>
        <v>1</v>
      </c>
      <c r="G59" s="163"/>
      <c r="H59" s="16"/>
      <c r="I59" s="16"/>
      <c r="J59" s="16"/>
      <c r="K59" s="16"/>
      <c r="L59" s="156"/>
      <c r="M59" s="157"/>
    </row>
    <row r="60" spans="2:13">
      <c r="B60" s="18">
        <v>17</v>
      </c>
      <c r="C60" s="153"/>
      <c r="D60" s="107"/>
      <c r="E60" s="124"/>
      <c r="F60" s="135"/>
      <c r="G60" s="163"/>
      <c r="H60" s="16"/>
      <c r="I60" s="16"/>
      <c r="J60" s="16"/>
      <c r="K60" s="16"/>
      <c r="L60" s="27"/>
      <c r="M60" s="21"/>
    </row>
    <row r="61" spans="2:13">
      <c r="B61" s="154" t="s">
        <v>461</v>
      </c>
      <c r="C61" s="155"/>
      <c r="D61" s="107"/>
      <c r="E61" s="124"/>
      <c r="F61" s="135"/>
      <c r="G61" s="163"/>
      <c r="H61" s="16"/>
      <c r="I61" s="16"/>
      <c r="J61" s="16"/>
      <c r="K61" s="16"/>
      <c r="L61" s="158"/>
      <c r="M61" s="104"/>
    </row>
    <row r="62" spans="2:13">
      <c r="B62" s="20" t="s">
        <v>462</v>
      </c>
      <c r="C62" s="20" t="s">
        <v>463</v>
      </c>
      <c r="D62" s="107"/>
      <c r="E62" s="124"/>
      <c r="F62" s="135"/>
      <c r="G62" s="163"/>
      <c r="H62" s="16"/>
      <c r="I62" s="16"/>
      <c r="J62" s="16"/>
      <c r="K62" s="16"/>
      <c r="L62" s="159"/>
      <c r="M62" s="105"/>
    </row>
    <row r="63" spans="2:13">
      <c r="B63" s="43" t="e">
        <f>M31,L35,K37,K39,J39,J37,G37,I37,J41</f>
        <v>#VALUE!</v>
      </c>
      <c r="C63" s="152">
        <f>B64/65*100</f>
        <v>13.846153846153847</v>
      </c>
      <c r="D63" s="107"/>
      <c r="E63" s="124"/>
      <c r="F63" s="135"/>
      <c r="G63" s="163"/>
      <c r="H63" s="16"/>
      <c r="I63" s="16"/>
      <c r="J63" s="16"/>
      <c r="K63" s="16"/>
      <c r="L63" s="159"/>
      <c r="M63" s="105"/>
    </row>
    <row r="64" spans="2:13">
      <c r="B64" s="18">
        <v>9</v>
      </c>
      <c r="C64" s="153"/>
      <c r="D64" s="107"/>
      <c r="E64" s="124"/>
      <c r="F64" s="135"/>
      <c r="G64" s="163"/>
      <c r="H64" s="16"/>
      <c r="I64" s="16"/>
      <c r="J64" s="16"/>
      <c r="K64" s="16"/>
      <c r="L64" s="160"/>
      <c r="M64" s="106"/>
    </row>
    <row r="65" spans="2:13">
      <c r="B65" s="2"/>
      <c r="C65" s="2"/>
      <c r="D65" s="2"/>
      <c r="E65" s="2"/>
      <c r="F65" s="2"/>
      <c r="G65" s="2"/>
      <c r="H65" s="2"/>
      <c r="I65" s="2"/>
      <c r="J65" s="2"/>
      <c r="K65" s="2"/>
      <c r="L65" s="2"/>
      <c r="M65" s="2"/>
    </row>
    <row r="66" spans="2:13">
      <c r="B66" s="123" t="s">
        <v>464</v>
      </c>
      <c r="C66" s="126" t="s">
        <v>465</v>
      </c>
      <c r="D66" s="126"/>
      <c r="E66" s="126"/>
      <c r="F66" s="126"/>
      <c r="G66" s="126"/>
      <c r="H66" s="126"/>
      <c r="I66" s="126"/>
      <c r="J66" s="126"/>
      <c r="K66" s="126"/>
      <c r="L66" s="126"/>
      <c r="M66" s="126"/>
    </row>
    <row r="67" spans="2:13">
      <c r="B67" s="123"/>
      <c r="C67" s="126"/>
      <c r="D67" s="126"/>
      <c r="E67" s="126"/>
      <c r="F67" s="126"/>
      <c r="G67" s="126"/>
      <c r="H67" s="126"/>
      <c r="I67" s="126"/>
      <c r="J67" s="126"/>
      <c r="K67" s="126"/>
      <c r="L67" s="126"/>
      <c r="M67" s="126"/>
    </row>
    <row r="68" spans="2:13">
      <c r="B68" s="123"/>
      <c r="C68" s="126"/>
      <c r="D68" s="126"/>
      <c r="E68" s="126"/>
      <c r="F68" s="126"/>
      <c r="G68" s="126"/>
      <c r="H68" s="126"/>
      <c r="I68" s="126"/>
      <c r="J68" s="126"/>
      <c r="K68" s="126"/>
      <c r="L68" s="126"/>
      <c r="M68" s="126"/>
    </row>
  </sheetData>
  <mergeCells count="117">
    <mergeCell ref="M37:M38"/>
    <mergeCell ref="M39:M40"/>
    <mergeCell ref="H41:H42"/>
    <mergeCell ref="I41:I42"/>
    <mergeCell ref="M41:M48"/>
    <mergeCell ref="L43:L48"/>
    <mergeCell ref="K45:K48"/>
    <mergeCell ref="J45:J48"/>
    <mergeCell ref="I43:I48"/>
    <mergeCell ref="J43:J44"/>
    <mergeCell ref="K43:K44"/>
    <mergeCell ref="J41:J42"/>
    <mergeCell ref="K41:K42"/>
    <mergeCell ref="L41:L42"/>
    <mergeCell ref="G41:G42"/>
    <mergeCell ref="D31:D32"/>
    <mergeCell ref="D33:D34"/>
    <mergeCell ref="G37:G38"/>
    <mergeCell ref="H37:H38"/>
    <mergeCell ref="I37:I38"/>
    <mergeCell ref="J37:J38"/>
    <mergeCell ref="K37:K38"/>
    <mergeCell ref="H47:H48"/>
    <mergeCell ref="G45:G48"/>
    <mergeCell ref="F43:F48"/>
    <mergeCell ref="E43:E48"/>
    <mergeCell ref="D43:D48"/>
    <mergeCell ref="H45:H46"/>
    <mergeCell ref="G43:G44"/>
    <mergeCell ref="H43:H44"/>
    <mergeCell ref="D41:D42"/>
    <mergeCell ref="E39:E40"/>
    <mergeCell ref="L37:L38"/>
    <mergeCell ref="L39:L40"/>
    <mergeCell ref="E37:E38"/>
    <mergeCell ref="F37:F38"/>
    <mergeCell ref="H33:H34"/>
    <mergeCell ref="D39:D40"/>
    <mergeCell ref="D35:D36"/>
    <mergeCell ref="H31:H32"/>
    <mergeCell ref="H35:H36"/>
    <mergeCell ref="E35:E36"/>
    <mergeCell ref="F35:F36"/>
    <mergeCell ref="G35:G36"/>
    <mergeCell ref="F33:F34"/>
    <mergeCell ref="G33:G34"/>
    <mergeCell ref="D37:D38"/>
    <mergeCell ref="E33:E34"/>
    <mergeCell ref="J35:J36"/>
    <mergeCell ref="F39:F40"/>
    <mergeCell ref="G39:G40"/>
    <mergeCell ref="H39:H40"/>
    <mergeCell ref="I39:I40"/>
    <mergeCell ref="J39:J40"/>
    <mergeCell ref="K39:K40"/>
    <mergeCell ref="M35:M36"/>
    <mergeCell ref="I31:I32"/>
    <mergeCell ref="J31:J32"/>
    <mergeCell ref="K31:K32"/>
    <mergeCell ref="M31:M32"/>
    <mergeCell ref="J33:J34"/>
    <mergeCell ref="K33:K34"/>
    <mergeCell ref="M33:M34"/>
    <mergeCell ref="L31:L32"/>
    <mergeCell ref="L33:L34"/>
    <mergeCell ref="L35:L36"/>
    <mergeCell ref="I35:I36"/>
    <mergeCell ref="I33:I34"/>
    <mergeCell ref="K35:K36"/>
    <mergeCell ref="I55:I58"/>
    <mergeCell ref="J55:J58"/>
    <mergeCell ref="K55:K58"/>
    <mergeCell ref="L55:L58"/>
    <mergeCell ref="B8:C29"/>
    <mergeCell ref="B2:C6"/>
    <mergeCell ref="D2:J2"/>
    <mergeCell ref="E3:J3"/>
    <mergeCell ref="E4:J4"/>
    <mergeCell ref="E5:J5"/>
    <mergeCell ref="D8:M29"/>
    <mergeCell ref="B51:M51"/>
    <mergeCell ref="B52:C52"/>
    <mergeCell ref="D52:E52"/>
    <mergeCell ref="F52:G52"/>
    <mergeCell ref="H52:I52"/>
    <mergeCell ref="J52:K52"/>
    <mergeCell ref="L52:M52"/>
    <mergeCell ref="B30:C48"/>
    <mergeCell ref="E31:E32"/>
    <mergeCell ref="F31:F32"/>
    <mergeCell ref="G31:G32"/>
    <mergeCell ref="E41:E42"/>
    <mergeCell ref="F41:F42"/>
    <mergeCell ref="M55:M58"/>
    <mergeCell ref="L59:M59"/>
    <mergeCell ref="L61:L64"/>
    <mergeCell ref="M61:M64"/>
    <mergeCell ref="B66:B68"/>
    <mergeCell ref="C66:M68"/>
    <mergeCell ref="B53:C53"/>
    <mergeCell ref="D53:E53"/>
    <mergeCell ref="F53:G53"/>
    <mergeCell ref="C55:C56"/>
    <mergeCell ref="D55:D58"/>
    <mergeCell ref="E55:E64"/>
    <mergeCell ref="F55:F58"/>
    <mergeCell ref="G55:G64"/>
    <mergeCell ref="B57:C57"/>
    <mergeCell ref="C59:C60"/>
    <mergeCell ref="D59:D64"/>
    <mergeCell ref="F59:F64"/>
    <mergeCell ref="B61:C61"/>
    <mergeCell ref="C63:C64"/>
    <mergeCell ref="H53:I53"/>
    <mergeCell ref="J53:K53"/>
    <mergeCell ref="L53:M53"/>
    <mergeCell ref="H55:H5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M62"/>
  <sheetViews>
    <sheetView topLeftCell="A34" zoomScale="55" zoomScaleNormal="55" workbookViewId="0">
      <selection activeCell="L49" activeCellId="7" sqref="B49 B53 B57 D49:D52 F49:F52 H49:H52 J49:J52 L49:L52"/>
    </sheetView>
  </sheetViews>
  <sheetFormatPr baseColWidth="10" defaultRowHeight="15"/>
  <cols>
    <col min="2" max="2" width="12.5703125" bestFit="1" customWidth="1"/>
    <col min="4" max="4" width="16.42578125" customWidth="1"/>
    <col min="5" max="5" width="14.28515625" customWidth="1"/>
    <col min="6" max="6" width="16" customWidth="1"/>
    <col min="7" max="7" width="16.140625" customWidth="1"/>
    <col min="8" max="8" width="15.7109375" customWidth="1"/>
    <col min="9" max="9" width="20.28515625" customWidth="1"/>
    <col min="10" max="10" width="16.140625" customWidth="1"/>
    <col min="11" max="11" width="14.85546875" customWidth="1"/>
    <col min="12" max="12" width="16.5703125" customWidth="1"/>
  </cols>
  <sheetData>
    <row r="1" spans="1:12">
      <c r="A1" s="2"/>
      <c r="B1" s="2"/>
      <c r="C1" s="2"/>
      <c r="D1" s="2"/>
      <c r="E1" s="2"/>
      <c r="F1" s="2"/>
      <c r="G1" s="2"/>
      <c r="H1" s="2"/>
      <c r="I1" s="2"/>
      <c r="J1" s="2"/>
      <c r="K1" s="2"/>
      <c r="L1" s="2"/>
    </row>
    <row r="2" spans="1:12">
      <c r="A2" s="2"/>
      <c r="B2" s="136"/>
      <c r="C2" s="136"/>
      <c r="D2" s="137" t="s">
        <v>204</v>
      </c>
      <c r="E2" s="138"/>
      <c r="F2" s="138"/>
      <c r="G2" s="138"/>
      <c r="H2" s="138"/>
      <c r="I2" s="138"/>
      <c r="J2" s="138"/>
      <c r="K2" s="2"/>
      <c r="L2" s="2"/>
    </row>
    <row r="3" spans="1:12">
      <c r="A3" s="2"/>
      <c r="B3" s="136"/>
      <c r="C3" s="136"/>
      <c r="D3" s="3" t="s">
        <v>8</v>
      </c>
      <c r="E3" s="139" t="s">
        <v>205</v>
      </c>
      <c r="F3" s="139"/>
      <c r="G3" s="139"/>
      <c r="H3" s="139"/>
      <c r="I3" s="139"/>
      <c r="J3" s="139"/>
      <c r="K3" s="2"/>
      <c r="L3" s="2"/>
    </row>
    <row r="4" spans="1:12">
      <c r="A4" s="2"/>
      <c r="B4" s="136"/>
      <c r="C4" s="136"/>
      <c r="D4" s="3" t="s">
        <v>10</v>
      </c>
      <c r="E4" s="136" t="s">
        <v>11</v>
      </c>
      <c r="F4" s="136"/>
      <c r="G4" s="136"/>
      <c r="H4" s="136"/>
      <c r="I4" s="136"/>
      <c r="J4" s="136"/>
      <c r="K4" s="2"/>
      <c r="L4" s="2"/>
    </row>
    <row r="5" spans="1:12">
      <c r="A5" s="2"/>
      <c r="B5" s="136"/>
      <c r="C5" s="136"/>
      <c r="D5" s="3" t="s">
        <v>12</v>
      </c>
      <c r="E5" s="136" t="s">
        <v>13</v>
      </c>
      <c r="F5" s="136"/>
      <c r="G5" s="136"/>
      <c r="H5" s="136"/>
      <c r="I5" s="136"/>
      <c r="J5" s="136"/>
      <c r="K5" s="2"/>
      <c r="L5" s="2"/>
    </row>
    <row r="6" spans="1:12">
      <c r="A6" s="2"/>
      <c r="B6" s="136"/>
      <c r="C6" s="136"/>
      <c r="D6" s="2"/>
      <c r="E6" s="2"/>
      <c r="F6" s="2"/>
      <c r="G6" s="2"/>
      <c r="H6" s="2"/>
      <c r="I6" s="2"/>
      <c r="J6" s="2"/>
      <c r="K6" s="2"/>
      <c r="L6" s="2"/>
    </row>
    <row r="7" spans="1:12" ht="15.75" thickBot="1">
      <c r="A7" s="2"/>
      <c r="B7" s="2"/>
      <c r="C7" s="2"/>
      <c r="D7" s="2"/>
      <c r="E7" s="2"/>
      <c r="F7" s="2"/>
      <c r="G7" s="2"/>
      <c r="H7" s="2"/>
      <c r="I7" s="2"/>
      <c r="J7" s="2"/>
      <c r="K7" s="2"/>
      <c r="L7" s="2"/>
    </row>
    <row r="8" spans="1:12" ht="15.75" customHeight="1" thickTop="1">
      <c r="A8" s="2"/>
      <c r="B8" s="144" t="s">
        <v>14</v>
      </c>
      <c r="C8" s="145"/>
      <c r="D8" s="149" t="s">
        <v>203</v>
      </c>
      <c r="E8" s="149"/>
      <c r="F8" s="149"/>
      <c r="G8" s="149"/>
      <c r="H8" s="149"/>
      <c r="I8" s="149"/>
      <c r="J8" s="149"/>
      <c r="K8" s="149"/>
      <c r="L8" s="149"/>
    </row>
    <row r="9" spans="1:12">
      <c r="A9" s="2"/>
      <c r="B9" s="146"/>
      <c r="C9" s="147"/>
      <c r="D9" s="149"/>
      <c r="E9" s="149"/>
      <c r="F9" s="149"/>
      <c r="G9" s="149"/>
      <c r="H9" s="149"/>
      <c r="I9" s="149"/>
      <c r="J9" s="149"/>
      <c r="K9" s="149"/>
      <c r="L9" s="149"/>
    </row>
    <row r="10" spans="1:12">
      <c r="A10" s="2"/>
      <c r="B10" s="146"/>
      <c r="C10" s="147"/>
      <c r="D10" s="149"/>
      <c r="E10" s="149"/>
      <c r="F10" s="149"/>
      <c r="G10" s="149"/>
      <c r="H10" s="149"/>
      <c r="I10" s="149"/>
      <c r="J10" s="149"/>
      <c r="K10" s="149"/>
      <c r="L10" s="149"/>
    </row>
    <row r="11" spans="1:12">
      <c r="A11" s="2"/>
      <c r="B11" s="146"/>
      <c r="C11" s="147"/>
      <c r="D11" s="149"/>
      <c r="E11" s="149"/>
      <c r="F11" s="149"/>
      <c r="G11" s="149"/>
      <c r="H11" s="149"/>
      <c r="I11" s="149"/>
      <c r="J11" s="149"/>
      <c r="K11" s="149"/>
      <c r="L11" s="149"/>
    </row>
    <row r="12" spans="1:12">
      <c r="A12" s="2"/>
      <c r="B12" s="146"/>
      <c r="C12" s="147"/>
      <c r="D12" s="149"/>
      <c r="E12" s="149"/>
      <c r="F12" s="149"/>
      <c r="G12" s="149"/>
      <c r="H12" s="149"/>
      <c r="I12" s="149"/>
      <c r="J12" s="149"/>
      <c r="K12" s="149"/>
      <c r="L12" s="149"/>
    </row>
    <row r="13" spans="1:12">
      <c r="A13" s="2"/>
      <c r="B13" s="146"/>
      <c r="C13" s="147"/>
      <c r="D13" s="149"/>
      <c r="E13" s="149"/>
      <c r="F13" s="149"/>
      <c r="G13" s="149"/>
      <c r="H13" s="149"/>
      <c r="I13" s="149"/>
      <c r="J13" s="149"/>
      <c r="K13" s="149"/>
      <c r="L13" s="149"/>
    </row>
    <row r="14" spans="1:12">
      <c r="A14" s="2"/>
      <c r="B14" s="146"/>
      <c r="C14" s="147"/>
      <c r="D14" s="149"/>
      <c r="E14" s="149"/>
      <c r="F14" s="149"/>
      <c r="G14" s="149"/>
      <c r="H14" s="149"/>
      <c r="I14" s="149"/>
      <c r="J14" s="149"/>
      <c r="K14" s="149"/>
      <c r="L14" s="149"/>
    </row>
    <row r="15" spans="1:12">
      <c r="A15" s="2"/>
      <c r="B15" s="146"/>
      <c r="C15" s="147"/>
      <c r="D15" s="149"/>
      <c r="E15" s="149"/>
      <c r="F15" s="149"/>
      <c r="G15" s="149"/>
      <c r="H15" s="149"/>
      <c r="I15" s="149"/>
      <c r="J15" s="149"/>
      <c r="K15" s="149"/>
      <c r="L15" s="149"/>
    </row>
    <row r="16" spans="1:12">
      <c r="A16" s="2"/>
      <c r="B16" s="146"/>
      <c r="C16" s="147"/>
      <c r="D16" s="149"/>
      <c r="E16" s="149"/>
      <c r="F16" s="149"/>
      <c r="G16" s="149"/>
      <c r="H16" s="149"/>
      <c r="I16" s="149"/>
      <c r="J16" s="149"/>
      <c r="K16" s="149"/>
      <c r="L16" s="149"/>
    </row>
    <row r="17" spans="1:12">
      <c r="A17" s="2"/>
      <c r="B17" s="146"/>
      <c r="C17" s="147"/>
      <c r="D17" s="149"/>
      <c r="E17" s="149"/>
      <c r="F17" s="149"/>
      <c r="G17" s="149"/>
      <c r="H17" s="149"/>
      <c r="I17" s="149"/>
      <c r="J17" s="149"/>
      <c r="K17" s="149"/>
      <c r="L17" s="149"/>
    </row>
    <row r="18" spans="1:12">
      <c r="A18" s="2"/>
      <c r="B18" s="146"/>
      <c r="C18" s="147"/>
      <c r="D18" s="149"/>
      <c r="E18" s="149"/>
      <c r="F18" s="149"/>
      <c r="G18" s="149"/>
      <c r="H18" s="149"/>
      <c r="I18" s="149"/>
      <c r="J18" s="149"/>
      <c r="K18" s="149"/>
      <c r="L18" s="149"/>
    </row>
    <row r="19" spans="1:12">
      <c r="A19" s="2"/>
      <c r="B19" s="146"/>
      <c r="C19" s="147"/>
      <c r="D19" s="149"/>
      <c r="E19" s="149"/>
      <c r="F19" s="149"/>
      <c r="G19" s="149"/>
      <c r="H19" s="149"/>
      <c r="I19" s="149"/>
      <c r="J19" s="149"/>
      <c r="K19" s="149"/>
      <c r="L19" s="149"/>
    </row>
    <row r="20" spans="1:12">
      <c r="A20" s="2"/>
      <c r="B20" s="146"/>
      <c r="C20" s="147"/>
      <c r="D20" s="149"/>
      <c r="E20" s="149"/>
      <c r="F20" s="149"/>
      <c r="G20" s="149"/>
      <c r="H20" s="149"/>
      <c r="I20" s="149"/>
      <c r="J20" s="149"/>
      <c r="K20" s="149"/>
      <c r="L20" s="149"/>
    </row>
    <row r="21" spans="1:12">
      <c r="A21" s="2"/>
      <c r="B21" s="146"/>
      <c r="C21" s="147"/>
      <c r="D21" s="149"/>
      <c r="E21" s="149"/>
      <c r="F21" s="149"/>
      <c r="G21" s="149"/>
      <c r="H21" s="149"/>
      <c r="I21" s="149"/>
      <c r="J21" s="149"/>
      <c r="K21" s="149"/>
      <c r="L21" s="149"/>
    </row>
    <row r="22" spans="1:12">
      <c r="A22" s="2"/>
      <c r="B22" s="146"/>
      <c r="C22" s="147"/>
      <c r="D22" s="149"/>
      <c r="E22" s="149"/>
      <c r="F22" s="149"/>
      <c r="G22" s="149"/>
      <c r="H22" s="149"/>
      <c r="I22" s="149"/>
      <c r="J22" s="149"/>
      <c r="K22" s="149"/>
      <c r="L22" s="149"/>
    </row>
    <row r="23" spans="1:12">
      <c r="A23" s="2"/>
      <c r="B23" s="146"/>
      <c r="C23" s="147"/>
      <c r="D23" s="149"/>
      <c r="E23" s="149"/>
      <c r="F23" s="149"/>
      <c r="G23" s="149"/>
      <c r="H23" s="149"/>
      <c r="I23" s="149"/>
      <c r="J23" s="149"/>
      <c r="K23" s="149"/>
      <c r="L23" s="149"/>
    </row>
    <row r="24" spans="1:12">
      <c r="A24" s="2"/>
      <c r="B24" s="146"/>
      <c r="C24" s="147"/>
      <c r="D24" s="149"/>
      <c r="E24" s="149"/>
      <c r="F24" s="149"/>
      <c r="G24" s="149"/>
      <c r="H24" s="149"/>
      <c r="I24" s="149"/>
      <c r="J24" s="149"/>
      <c r="K24" s="149"/>
      <c r="L24" s="149"/>
    </row>
    <row r="25" spans="1:12">
      <c r="A25" s="2"/>
      <c r="B25" s="148"/>
      <c r="C25" s="140"/>
      <c r="D25" s="149"/>
      <c r="E25" s="149"/>
      <c r="F25" s="149"/>
      <c r="G25" s="149"/>
      <c r="H25" s="149"/>
      <c r="I25" s="149"/>
      <c r="J25" s="149"/>
      <c r="K25" s="149"/>
      <c r="L25" s="149"/>
    </row>
    <row r="26" spans="1:12">
      <c r="A26" s="2"/>
      <c r="B26" s="140" t="s">
        <v>16</v>
      </c>
      <c r="C26" s="141"/>
      <c r="D26" s="4" t="s">
        <v>17</v>
      </c>
      <c r="E26" s="5" t="s">
        <v>18</v>
      </c>
      <c r="F26" s="5" t="s">
        <v>19</v>
      </c>
      <c r="G26" s="5" t="s">
        <v>20</v>
      </c>
      <c r="H26" s="5" t="s">
        <v>21</v>
      </c>
      <c r="I26" s="5" t="s">
        <v>22</v>
      </c>
      <c r="J26" s="5" t="s">
        <v>23</v>
      </c>
      <c r="K26" s="5" t="s">
        <v>24</v>
      </c>
      <c r="L26" s="5" t="s">
        <v>25</v>
      </c>
    </row>
    <row r="27" spans="1:12">
      <c r="A27" s="2"/>
      <c r="B27" s="142"/>
      <c r="C27" s="143"/>
      <c r="D27" s="172" t="s">
        <v>206</v>
      </c>
      <c r="E27" s="172" t="s">
        <v>213</v>
      </c>
      <c r="F27" s="172" t="s">
        <v>221</v>
      </c>
      <c r="G27" s="172" t="s">
        <v>228</v>
      </c>
      <c r="H27" s="172" t="s">
        <v>235</v>
      </c>
      <c r="I27" s="172" t="s">
        <v>241</v>
      </c>
      <c r="J27" s="172" t="s">
        <v>247</v>
      </c>
      <c r="K27" s="172" t="s">
        <v>253</v>
      </c>
      <c r="L27" s="172" t="s">
        <v>258</v>
      </c>
    </row>
    <row r="28" spans="1:12" ht="63.75" customHeight="1">
      <c r="A28" s="2"/>
      <c r="B28" s="142"/>
      <c r="C28" s="143"/>
      <c r="D28" s="172"/>
      <c r="E28" s="172"/>
      <c r="F28" s="172"/>
      <c r="G28" s="172"/>
      <c r="H28" s="172"/>
      <c r="I28" s="172"/>
      <c r="J28" s="172"/>
      <c r="K28" s="172"/>
      <c r="L28" s="172"/>
    </row>
    <row r="29" spans="1:12">
      <c r="A29" s="2"/>
      <c r="B29" s="142"/>
      <c r="C29" s="143"/>
      <c r="D29" s="172" t="s">
        <v>207</v>
      </c>
      <c r="E29" s="172" t="s">
        <v>214</v>
      </c>
      <c r="F29" s="172" t="s">
        <v>222</v>
      </c>
      <c r="G29" s="172" t="s">
        <v>229</v>
      </c>
      <c r="H29" s="172" t="s">
        <v>236</v>
      </c>
      <c r="I29" s="172" t="s">
        <v>242</v>
      </c>
      <c r="J29" s="172" t="s">
        <v>248</v>
      </c>
      <c r="K29" s="172" t="s">
        <v>254</v>
      </c>
      <c r="L29" s="172" t="s">
        <v>259</v>
      </c>
    </row>
    <row r="30" spans="1:12" ht="49.5" customHeight="1">
      <c r="A30" s="2"/>
      <c r="B30" s="142"/>
      <c r="C30" s="143"/>
      <c r="D30" s="172"/>
      <c r="E30" s="172"/>
      <c r="F30" s="172"/>
      <c r="G30" s="172"/>
      <c r="H30" s="172"/>
      <c r="I30" s="172"/>
      <c r="J30" s="172"/>
      <c r="K30" s="172"/>
      <c r="L30" s="172"/>
    </row>
    <row r="31" spans="1:12">
      <c r="A31" s="2"/>
      <c r="B31" s="142"/>
      <c r="C31" s="143"/>
      <c r="D31" s="172" t="s">
        <v>208</v>
      </c>
      <c r="E31" s="172" t="s">
        <v>215</v>
      </c>
      <c r="F31" s="172" t="s">
        <v>223</v>
      </c>
      <c r="G31" s="172" t="s">
        <v>230</v>
      </c>
      <c r="H31" s="172" t="s">
        <v>237</v>
      </c>
      <c r="I31" s="172" t="s">
        <v>243</v>
      </c>
      <c r="J31" s="172" t="s">
        <v>249</v>
      </c>
      <c r="K31" s="172" t="s">
        <v>255</v>
      </c>
      <c r="L31" s="172" t="s">
        <v>252</v>
      </c>
    </row>
    <row r="32" spans="1:12" ht="68.25" customHeight="1">
      <c r="A32" s="2"/>
      <c r="B32" s="142"/>
      <c r="C32" s="143"/>
      <c r="D32" s="172"/>
      <c r="E32" s="172"/>
      <c r="F32" s="172"/>
      <c r="G32" s="172"/>
      <c r="H32" s="172"/>
      <c r="I32" s="172"/>
      <c r="J32" s="172"/>
      <c r="K32" s="172"/>
      <c r="L32" s="172"/>
    </row>
    <row r="33" spans="1:13">
      <c r="A33" s="2"/>
      <c r="B33" s="142"/>
      <c r="C33" s="143"/>
      <c r="D33" s="172" t="s">
        <v>34</v>
      </c>
      <c r="E33" s="194" t="s">
        <v>216</v>
      </c>
      <c r="F33" s="172" t="s">
        <v>224</v>
      </c>
      <c r="G33" s="172" t="s">
        <v>231</v>
      </c>
      <c r="H33" s="172" t="s">
        <v>238</v>
      </c>
      <c r="I33" s="172" t="s">
        <v>244</v>
      </c>
      <c r="J33" s="172" t="s">
        <v>250</v>
      </c>
      <c r="K33" s="172" t="s">
        <v>256</v>
      </c>
      <c r="L33" s="192"/>
    </row>
    <row r="34" spans="1:13" ht="53.25" customHeight="1">
      <c r="A34" s="2"/>
      <c r="B34" s="142"/>
      <c r="C34" s="143"/>
      <c r="D34" s="172"/>
      <c r="E34" s="195"/>
      <c r="F34" s="172"/>
      <c r="G34" s="172"/>
      <c r="H34" s="172"/>
      <c r="I34" s="172"/>
      <c r="J34" s="172"/>
      <c r="K34" s="172"/>
      <c r="L34" s="193"/>
    </row>
    <row r="35" spans="1:13" ht="15" customHeight="1">
      <c r="A35" s="2"/>
      <c r="B35" s="142"/>
      <c r="C35" s="143"/>
      <c r="D35" s="172" t="s">
        <v>209</v>
      </c>
      <c r="E35" s="194" t="s">
        <v>217</v>
      </c>
      <c r="F35" s="172" t="s">
        <v>225</v>
      </c>
      <c r="G35" s="172" t="s">
        <v>232</v>
      </c>
      <c r="H35" s="172" t="s">
        <v>239</v>
      </c>
      <c r="I35" s="172" t="s">
        <v>245</v>
      </c>
      <c r="J35" s="172" t="s">
        <v>251</v>
      </c>
      <c r="K35" s="172" t="s">
        <v>257</v>
      </c>
      <c r="L35" s="193"/>
    </row>
    <row r="36" spans="1:13" ht="55.5" customHeight="1">
      <c r="A36" s="2"/>
      <c r="B36" s="142"/>
      <c r="C36" s="143"/>
      <c r="D36" s="172"/>
      <c r="E36" s="195"/>
      <c r="F36" s="172"/>
      <c r="G36" s="172"/>
      <c r="H36" s="172"/>
      <c r="I36" s="172"/>
      <c r="J36" s="172"/>
      <c r="K36" s="172"/>
      <c r="L36" s="193"/>
    </row>
    <row r="37" spans="1:13" ht="15" customHeight="1">
      <c r="A37" s="2"/>
      <c r="B37" s="142"/>
      <c r="C37" s="143"/>
      <c r="D37" s="172" t="s">
        <v>210</v>
      </c>
      <c r="E37" s="194" t="s">
        <v>218</v>
      </c>
      <c r="F37" s="172" t="s">
        <v>226</v>
      </c>
      <c r="G37" s="172" t="s">
        <v>233</v>
      </c>
      <c r="H37" s="172" t="s">
        <v>240</v>
      </c>
      <c r="I37" s="172" t="s">
        <v>246</v>
      </c>
      <c r="J37" s="172" t="s">
        <v>252</v>
      </c>
      <c r="K37" s="192"/>
      <c r="L37" s="193"/>
    </row>
    <row r="38" spans="1:13" ht="38.25" customHeight="1">
      <c r="A38" s="2"/>
      <c r="B38" s="142"/>
      <c r="C38" s="143"/>
      <c r="D38" s="172"/>
      <c r="E38" s="195"/>
      <c r="F38" s="172"/>
      <c r="G38" s="172"/>
      <c r="H38" s="172"/>
      <c r="I38" s="172"/>
      <c r="J38" s="172"/>
      <c r="K38" s="193"/>
      <c r="L38" s="193"/>
    </row>
    <row r="39" spans="1:13" ht="24.75" customHeight="1">
      <c r="A39" s="2"/>
      <c r="B39" s="142"/>
      <c r="C39" s="143"/>
      <c r="D39" s="172" t="s">
        <v>211</v>
      </c>
      <c r="E39" s="194" t="s">
        <v>219</v>
      </c>
      <c r="F39" s="172" t="s">
        <v>227</v>
      </c>
      <c r="G39" s="172" t="s">
        <v>234</v>
      </c>
      <c r="H39" s="172" t="s">
        <v>220</v>
      </c>
      <c r="I39" s="190" t="s">
        <v>220</v>
      </c>
      <c r="J39" s="192"/>
      <c r="K39" s="193"/>
      <c r="L39" s="193"/>
    </row>
    <row r="40" spans="1:13">
      <c r="A40" s="2"/>
      <c r="B40" s="142"/>
      <c r="C40" s="143"/>
      <c r="D40" s="172"/>
      <c r="E40" s="195"/>
      <c r="F40" s="172"/>
      <c r="G40" s="172"/>
      <c r="H40" s="172"/>
      <c r="I40" s="191"/>
      <c r="J40" s="193"/>
      <c r="K40" s="193"/>
      <c r="L40" s="193"/>
    </row>
    <row r="41" spans="1:13">
      <c r="A41" s="2"/>
      <c r="B41" s="142"/>
      <c r="C41" s="143"/>
      <c r="D41" s="172" t="s">
        <v>212</v>
      </c>
      <c r="E41" s="172" t="s">
        <v>220</v>
      </c>
      <c r="F41" s="172" t="s">
        <v>220</v>
      </c>
      <c r="G41" s="172" t="s">
        <v>220</v>
      </c>
      <c r="H41" s="192"/>
      <c r="I41" s="192"/>
      <c r="J41" s="193"/>
      <c r="K41" s="193"/>
      <c r="L41" s="193"/>
    </row>
    <row r="42" spans="1:13">
      <c r="A42" s="2"/>
      <c r="B42" s="142"/>
      <c r="C42" s="143"/>
      <c r="D42" s="172"/>
      <c r="E42" s="172"/>
      <c r="F42" s="172"/>
      <c r="G42" s="172"/>
      <c r="H42" s="193"/>
      <c r="I42" s="193"/>
      <c r="J42" s="193"/>
      <c r="K42" s="193"/>
      <c r="L42" s="193"/>
    </row>
    <row r="45" spans="1:13">
      <c r="B45" s="99" t="s">
        <v>379</v>
      </c>
      <c r="C45" s="125"/>
      <c r="D45" s="125"/>
      <c r="E45" s="125"/>
      <c r="F45" s="125"/>
      <c r="G45" s="125"/>
      <c r="H45" s="125"/>
      <c r="I45" s="125"/>
      <c r="J45" s="125"/>
      <c r="K45" s="125"/>
      <c r="L45" s="125"/>
      <c r="M45" s="125"/>
    </row>
    <row r="46" spans="1:13">
      <c r="B46" s="98" t="s">
        <v>377</v>
      </c>
      <c r="C46" s="99"/>
      <c r="D46" s="98" t="s">
        <v>2</v>
      </c>
      <c r="E46" s="99"/>
      <c r="F46" s="98" t="s">
        <v>378</v>
      </c>
      <c r="G46" s="99"/>
      <c r="H46" s="98" t="s">
        <v>3</v>
      </c>
      <c r="I46" s="99"/>
      <c r="J46" s="98" t="s">
        <v>4</v>
      </c>
      <c r="K46" s="99"/>
      <c r="L46" s="98" t="s">
        <v>5</v>
      </c>
      <c r="M46" s="99"/>
    </row>
    <row r="47" spans="1:13">
      <c r="B47" s="121" t="s">
        <v>459</v>
      </c>
      <c r="C47" s="122"/>
      <c r="D47" s="161" t="s">
        <v>459</v>
      </c>
      <c r="E47" s="161"/>
      <c r="F47" s="100" t="s">
        <v>459</v>
      </c>
      <c r="G47" s="100"/>
      <c r="H47" s="100" t="s">
        <v>459</v>
      </c>
      <c r="I47" s="100"/>
      <c r="J47" s="100" t="s">
        <v>459</v>
      </c>
      <c r="K47" s="100"/>
      <c r="L47" s="100" t="s">
        <v>459</v>
      </c>
      <c r="M47" s="100"/>
    </row>
    <row r="48" spans="1:13">
      <c r="B48" s="20" t="s">
        <v>462</v>
      </c>
      <c r="C48" s="20" t="s">
        <v>463</v>
      </c>
      <c r="D48" s="22" t="s">
        <v>462</v>
      </c>
      <c r="E48" s="23" t="s">
        <v>463</v>
      </c>
      <c r="F48" s="14" t="s">
        <v>462</v>
      </c>
      <c r="G48" s="21" t="s">
        <v>463</v>
      </c>
      <c r="H48" s="27" t="s">
        <v>462</v>
      </c>
      <c r="I48" s="21" t="s">
        <v>463</v>
      </c>
      <c r="J48" s="27" t="s">
        <v>462</v>
      </c>
      <c r="K48" s="21" t="s">
        <v>463</v>
      </c>
      <c r="L48" s="27" t="s">
        <v>462</v>
      </c>
      <c r="M48" s="21" t="s">
        <v>463</v>
      </c>
    </row>
    <row r="49" spans="2:13">
      <c r="B49" s="43" t="e">
        <f>D29,D31</f>
        <v>#VALUE!</v>
      </c>
      <c r="C49" s="152">
        <f>B50/60*100</f>
        <v>3.3333333333333335</v>
      </c>
      <c r="D49" s="131" t="str">
        <f>G37</f>
        <v>Proyecto de civilidad</v>
      </c>
      <c r="E49" s="124">
        <f>D53/60*100</f>
        <v>1.6666666666666667</v>
      </c>
      <c r="F49" s="133" t="str">
        <f>I27</f>
        <v>Comportamiento del consumidor e investigación de mercados</v>
      </c>
      <c r="G49" s="163">
        <f>F53/60*100</f>
        <v>1.6666666666666667</v>
      </c>
      <c r="H49" s="101" t="str">
        <f>I29</f>
        <v>Gestión ambiental</v>
      </c>
      <c r="I49" s="104">
        <f>(1/5)*100</f>
        <v>20</v>
      </c>
      <c r="J49" s="101"/>
      <c r="K49" s="104">
        <f>(0/5)*100</f>
        <v>0</v>
      </c>
      <c r="L49" s="101" t="e">
        <f>E29,H27,H33,I27,I33</f>
        <v>#VALUE!</v>
      </c>
      <c r="M49" s="104">
        <f>(5/60)*100</f>
        <v>8.3333333333333321</v>
      </c>
    </row>
    <row r="50" spans="2:13">
      <c r="B50" s="18">
        <v>2</v>
      </c>
      <c r="C50" s="153"/>
      <c r="D50" s="131"/>
      <c r="E50" s="124"/>
      <c r="F50" s="133"/>
      <c r="G50" s="163"/>
      <c r="H50" s="102"/>
      <c r="I50" s="105"/>
      <c r="J50" s="102"/>
      <c r="K50" s="105"/>
      <c r="L50" s="102"/>
      <c r="M50" s="105"/>
    </row>
    <row r="51" spans="2:13">
      <c r="B51" s="154" t="s">
        <v>460</v>
      </c>
      <c r="C51" s="155"/>
      <c r="D51" s="131"/>
      <c r="E51" s="124"/>
      <c r="F51" s="133"/>
      <c r="G51" s="163"/>
      <c r="H51" s="102"/>
      <c r="I51" s="105"/>
      <c r="J51" s="102"/>
      <c r="K51" s="105"/>
      <c r="L51" s="102"/>
      <c r="M51" s="105"/>
    </row>
    <row r="52" spans="2:13">
      <c r="B52" s="20" t="s">
        <v>462</v>
      </c>
      <c r="C52" s="20" t="s">
        <v>463</v>
      </c>
      <c r="D52" s="131"/>
      <c r="E52" s="124"/>
      <c r="F52" s="133"/>
      <c r="G52" s="163"/>
      <c r="H52" s="103"/>
      <c r="I52" s="106"/>
      <c r="J52" s="103"/>
      <c r="K52" s="106"/>
      <c r="L52" s="103"/>
      <c r="M52" s="106"/>
    </row>
    <row r="53" spans="2:13">
      <c r="B53" s="43" t="e">
        <f>H27,G29,G31,H31,F31,E29</f>
        <v>#VALUE!</v>
      </c>
      <c r="C53" s="119">
        <f>B54/60*100</f>
        <v>10</v>
      </c>
      <c r="D53" s="107">
        <f>1</f>
        <v>1</v>
      </c>
      <c r="E53" s="124"/>
      <c r="F53" s="135">
        <f>1</f>
        <v>1</v>
      </c>
      <c r="G53" s="163"/>
      <c r="H53" s="16"/>
      <c r="I53" s="16"/>
      <c r="J53" s="16"/>
      <c r="K53" s="16"/>
      <c r="L53" s="156"/>
      <c r="M53" s="157"/>
    </row>
    <row r="54" spans="2:13">
      <c r="B54" s="18">
        <v>6</v>
      </c>
      <c r="C54" s="120"/>
      <c r="D54" s="107"/>
      <c r="E54" s="124"/>
      <c r="F54" s="135"/>
      <c r="G54" s="163"/>
      <c r="H54" s="16"/>
      <c r="I54" s="16"/>
      <c r="J54" s="16"/>
      <c r="K54" s="16"/>
      <c r="L54" s="27"/>
      <c r="M54" s="21"/>
    </row>
    <row r="55" spans="2:13">
      <c r="B55" s="154" t="s">
        <v>461</v>
      </c>
      <c r="C55" s="155"/>
      <c r="D55" s="107"/>
      <c r="E55" s="124"/>
      <c r="F55" s="135"/>
      <c r="G55" s="163"/>
      <c r="H55" s="16"/>
      <c r="I55" s="16"/>
      <c r="J55" s="16"/>
      <c r="K55" s="16"/>
      <c r="L55" s="158"/>
      <c r="M55" s="104"/>
    </row>
    <row r="56" spans="2:13">
      <c r="B56" s="20" t="s">
        <v>462</v>
      </c>
      <c r="C56" s="20" t="s">
        <v>463</v>
      </c>
      <c r="D56" s="107"/>
      <c r="E56" s="124"/>
      <c r="F56" s="135"/>
      <c r="G56" s="163"/>
      <c r="H56" s="16"/>
      <c r="I56" s="16"/>
      <c r="J56" s="16"/>
      <c r="K56" s="16"/>
      <c r="L56" s="159"/>
      <c r="M56" s="105"/>
    </row>
    <row r="57" spans="2:13">
      <c r="B57" s="43" t="e">
        <f>K31,J33,J31,I31,H35</f>
        <v>#VALUE!</v>
      </c>
      <c r="C57" s="152">
        <f>B58/60*100</f>
        <v>8.3333333333333321</v>
      </c>
      <c r="D57" s="107"/>
      <c r="E57" s="124"/>
      <c r="F57" s="135"/>
      <c r="G57" s="163"/>
      <c r="H57" s="16"/>
      <c r="I57" s="16"/>
      <c r="J57" s="16"/>
      <c r="K57" s="16"/>
      <c r="L57" s="159"/>
      <c r="M57" s="105"/>
    </row>
    <row r="58" spans="2:13">
      <c r="B58" s="18">
        <v>5</v>
      </c>
      <c r="C58" s="153"/>
      <c r="D58" s="107"/>
      <c r="E58" s="124"/>
      <c r="F58" s="135"/>
      <c r="G58" s="163"/>
      <c r="H58" s="16"/>
      <c r="I58" s="16"/>
      <c r="J58" s="16"/>
      <c r="K58" s="16"/>
      <c r="L58" s="160"/>
      <c r="M58" s="106"/>
    </row>
    <row r="59" spans="2:13">
      <c r="B59" s="2"/>
      <c r="C59" s="2"/>
      <c r="D59" s="2"/>
      <c r="E59" s="2"/>
      <c r="F59" s="2"/>
      <c r="G59" s="2"/>
      <c r="H59" s="2"/>
      <c r="I59" s="2"/>
      <c r="J59" s="2"/>
      <c r="K59" s="2"/>
      <c r="L59" s="2"/>
      <c r="M59" s="2"/>
    </row>
    <row r="60" spans="2:13">
      <c r="B60" s="123" t="s">
        <v>464</v>
      </c>
      <c r="C60" s="181" t="s">
        <v>465</v>
      </c>
      <c r="D60" s="182"/>
      <c r="E60" s="182"/>
      <c r="F60" s="182"/>
      <c r="G60" s="182"/>
      <c r="H60" s="182"/>
      <c r="I60" s="182"/>
      <c r="J60" s="182"/>
      <c r="K60" s="182"/>
      <c r="L60" s="182"/>
      <c r="M60" s="183"/>
    </row>
    <row r="61" spans="2:13">
      <c r="B61" s="123"/>
      <c r="C61" s="184"/>
      <c r="D61" s="185"/>
      <c r="E61" s="185"/>
      <c r="F61" s="185"/>
      <c r="G61" s="185"/>
      <c r="H61" s="185"/>
      <c r="I61" s="185"/>
      <c r="J61" s="185"/>
      <c r="K61" s="185"/>
      <c r="L61" s="185"/>
      <c r="M61" s="186"/>
    </row>
    <row r="62" spans="2:13">
      <c r="B62" s="123"/>
      <c r="C62" s="187"/>
      <c r="D62" s="188"/>
      <c r="E62" s="188"/>
      <c r="F62" s="188"/>
      <c r="G62" s="188"/>
      <c r="H62" s="188"/>
      <c r="I62" s="188"/>
      <c r="J62" s="188"/>
      <c r="K62" s="188"/>
      <c r="L62" s="188"/>
      <c r="M62" s="189"/>
    </row>
  </sheetData>
  <mergeCells count="108">
    <mergeCell ref="K33:K34"/>
    <mergeCell ref="H37:H38"/>
    <mergeCell ref="I37:I38"/>
    <mergeCell ref="J37:J38"/>
    <mergeCell ref="G33:G34"/>
    <mergeCell ref="H33:H34"/>
    <mergeCell ref="I33:I34"/>
    <mergeCell ref="J33:J34"/>
    <mergeCell ref="J35:J36"/>
    <mergeCell ref="K35:K36"/>
    <mergeCell ref="D35:D36"/>
    <mergeCell ref="E35:E36"/>
    <mergeCell ref="F35:F36"/>
    <mergeCell ref="G35:G36"/>
    <mergeCell ref="H35:H36"/>
    <mergeCell ref="H39:H40"/>
    <mergeCell ref="H41:H42"/>
    <mergeCell ref="D41:D42"/>
    <mergeCell ref="E41:E42"/>
    <mergeCell ref="F41:F42"/>
    <mergeCell ref="G41:G42"/>
    <mergeCell ref="D39:D40"/>
    <mergeCell ref="E39:E40"/>
    <mergeCell ref="F39:F40"/>
    <mergeCell ref="G39:G40"/>
    <mergeCell ref="F31:F32"/>
    <mergeCell ref="G31:G32"/>
    <mergeCell ref="D33:D34"/>
    <mergeCell ref="E33:E34"/>
    <mergeCell ref="F33:F34"/>
    <mergeCell ref="L31:L32"/>
    <mergeCell ref="I27:I28"/>
    <mergeCell ref="J27:J28"/>
    <mergeCell ref="K27:K28"/>
    <mergeCell ref="L27:L28"/>
    <mergeCell ref="I29:I30"/>
    <mergeCell ref="H27:H28"/>
    <mergeCell ref="J29:J30"/>
    <mergeCell ref="K29:K30"/>
    <mergeCell ref="L29:L30"/>
    <mergeCell ref="H31:H32"/>
    <mergeCell ref="I31:I32"/>
    <mergeCell ref="J31:J32"/>
    <mergeCell ref="K31:K32"/>
    <mergeCell ref="D29:D30"/>
    <mergeCell ref="E29:E30"/>
    <mergeCell ref="F29:F30"/>
    <mergeCell ref="G29:G30"/>
    <mergeCell ref="H29:H30"/>
    <mergeCell ref="B8:C25"/>
    <mergeCell ref="B2:C6"/>
    <mergeCell ref="D2:J2"/>
    <mergeCell ref="E3:J3"/>
    <mergeCell ref="E4:J4"/>
    <mergeCell ref="E5:J5"/>
    <mergeCell ref="D8:L25"/>
    <mergeCell ref="I39:I40"/>
    <mergeCell ref="L33:L42"/>
    <mergeCell ref="K37:K42"/>
    <mergeCell ref="J39:J42"/>
    <mergeCell ref="I41:I42"/>
    <mergeCell ref="I35:I36"/>
    <mergeCell ref="B26:C42"/>
    <mergeCell ref="D27:D28"/>
    <mergeCell ref="E27:E28"/>
    <mergeCell ref="F27:F28"/>
    <mergeCell ref="G27:G28"/>
    <mergeCell ref="D37:D38"/>
    <mergeCell ref="E37:E38"/>
    <mergeCell ref="F37:F38"/>
    <mergeCell ref="G37:G38"/>
    <mergeCell ref="D31:D32"/>
    <mergeCell ref="E31:E32"/>
    <mergeCell ref="B45:M45"/>
    <mergeCell ref="B46:C46"/>
    <mergeCell ref="D46:E46"/>
    <mergeCell ref="F46:G46"/>
    <mergeCell ref="H46:I46"/>
    <mergeCell ref="J46:K46"/>
    <mergeCell ref="L46:M46"/>
    <mergeCell ref="B47:C47"/>
    <mergeCell ref="D47:E47"/>
    <mergeCell ref="F47:G47"/>
    <mergeCell ref="H47:I47"/>
    <mergeCell ref="J47:K47"/>
    <mergeCell ref="L47:M47"/>
    <mergeCell ref="B60:B62"/>
    <mergeCell ref="C60:M62"/>
    <mergeCell ref="C49:C50"/>
    <mergeCell ref="D49:D52"/>
    <mergeCell ref="E49:E58"/>
    <mergeCell ref="F49:F52"/>
    <mergeCell ref="G49:G58"/>
    <mergeCell ref="B51:C51"/>
    <mergeCell ref="C53:C54"/>
    <mergeCell ref="D53:D58"/>
    <mergeCell ref="F53:F58"/>
    <mergeCell ref="B55:C55"/>
    <mergeCell ref="C57:C58"/>
    <mergeCell ref="L53:M53"/>
    <mergeCell ref="L55:L58"/>
    <mergeCell ref="M55:M58"/>
    <mergeCell ref="H49:H52"/>
    <mergeCell ref="I49:I52"/>
    <mergeCell ref="J49:J52"/>
    <mergeCell ref="K49:K52"/>
    <mergeCell ref="L49:L52"/>
    <mergeCell ref="M49:M5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M57"/>
  <sheetViews>
    <sheetView topLeftCell="A27" zoomScale="55" zoomScaleNormal="55" workbookViewId="0">
      <selection activeCell="K44" activeCellId="1" sqref="I44:I47 K44:K47"/>
    </sheetView>
  </sheetViews>
  <sheetFormatPr baseColWidth="10" defaultRowHeight="15"/>
  <cols>
    <col min="2" max="2" width="12.5703125" bestFit="1" customWidth="1"/>
    <col min="4" max="5" width="15.85546875" customWidth="1"/>
    <col min="6" max="6" width="14.85546875" customWidth="1"/>
    <col min="7" max="7" width="15.28515625" customWidth="1"/>
    <col min="8" max="8" width="16.5703125" customWidth="1"/>
    <col min="9" max="9" width="17.7109375" customWidth="1"/>
    <col min="10" max="10" width="18.28515625" customWidth="1"/>
    <col min="11" max="11" width="16.5703125" customWidth="1"/>
    <col min="12" max="12" width="17.140625" customWidth="1"/>
  </cols>
  <sheetData>
    <row r="1" spans="1:13">
      <c r="A1" s="2"/>
      <c r="B1" s="2"/>
      <c r="C1" s="2"/>
      <c r="D1" s="2"/>
      <c r="E1" s="2"/>
      <c r="F1" s="2"/>
      <c r="G1" s="2"/>
      <c r="H1" s="2"/>
      <c r="I1" s="2"/>
      <c r="J1" s="2"/>
      <c r="K1" s="2"/>
      <c r="L1" s="2"/>
      <c r="M1" s="2"/>
    </row>
    <row r="2" spans="1:13">
      <c r="A2" s="2"/>
      <c r="B2" s="136"/>
      <c r="C2" s="136"/>
      <c r="D2" s="137" t="s">
        <v>260</v>
      </c>
      <c r="E2" s="138"/>
      <c r="F2" s="138"/>
      <c r="G2" s="138"/>
      <c r="H2" s="138"/>
      <c r="I2" s="138"/>
      <c r="J2" s="138"/>
      <c r="K2" s="9"/>
      <c r="L2" s="2"/>
      <c r="M2" s="2"/>
    </row>
    <row r="3" spans="1:13">
      <c r="A3" s="2"/>
      <c r="B3" s="136"/>
      <c r="C3" s="136"/>
      <c r="D3" s="3" t="s">
        <v>136</v>
      </c>
      <c r="E3" s="139" t="s">
        <v>324</v>
      </c>
      <c r="F3" s="139"/>
      <c r="G3" s="139"/>
      <c r="H3" s="139"/>
      <c r="I3" s="139"/>
      <c r="J3" s="139"/>
      <c r="K3" s="11"/>
      <c r="L3" s="2"/>
      <c r="M3" s="2"/>
    </row>
    <row r="4" spans="1:13">
      <c r="A4" s="2"/>
      <c r="B4" s="136"/>
      <c r="C4" s="136"/>
      <c r="D4" s="3" t="s">
        <v>10</v>
      </c>
      <c r="E4" s="136" t="s">
        <v>11</v>
      </c>
      <c r="F4" s="136"/>
      <c r="G4" s="136"/>
      <c r="H4" s="136"/>
      <c r="I4" s="136"/>
      <c r="J4" s="136"/>
      <c r="K4" s="10"/>
      <c r="L4" s="2"/>
      <c r="M4" s="2"/>
    </row>
    <row r="5" spans="1:13">
      <c r="A5" s="2"/>
      <c r="B5" s="136"/>
      <c r="C5" s="136"/>
      <c r="D5" s="3" t="s">
        <v>138</v>
      </c>
      <c r="E5" s="136" t="s">
        <v>13</v>
      </c>
      <c r="F5" s="136"/>
      <c r="G5" s="136"/>
      <c r="H5" s="136"/>
      <c r="I5" s="136"/>
      <c r="J5" s="136"/>
      <c r="K5" s="10"/>
      <c r="L5" s="2"/>
      <c r="M5" s="2"/>
    </row>
    <row r="6" spans="1:13">
      <c r="A6" s="2"/>
      <c r="B6" s="136"/>
      <c r="C6" s="136"/>
      <c r="D6" s="2"/>
      <c r="E6" s="2"/>
      <c r="F6" s="2"/>
      <c r="G6" s="2"/>
      <c r="H6" s="2"/>
      <c r="I6" s="2"/>
      <c r="J6" s="2"/>
      <c r="K6" s="2"/>
      <c r="L6" s="2"/>
      <c r="M6" s="2"/>
    </row>
    <row r="7" spans="1:13" ht="15.75" thickBot="1">
      <c r="A7" s="2"/>
      <c r="B7" s="2"/>
      <c r="C7" s="2"/>
      <c r="D7" s="2"/>
      <c r="E7" s="2"/>
      <c r="F7" s="2"/>
      <c r="G7" s="2"/>
      <c r="H7" s="2"/>
      <c r="I7" s="2"/>
      <c r="J7" s="2"/>
      <c r="K7" s="2"/>
      <c r="L7" s="2"/>
      <c r="M7" s="2"/>
    </row>
    <row r="8" spans="1:13" ht="15.75" thickTop="1">
      <c r="A8" s="2"/>
      <c r="B8" s="144" t="s">
        <v>14</v>
      </c>
      <c r="C8" s="145"/>
      <c r="D8" s="149" t="s">
        <v>261</v>
      </c>
      <c r="E8" s="149"/>
      <c r="F8" s="149"/>
      <c r="G8" s="149"/>
      <c r="H8" s="149"/>
      <c r="I8" s="149"/>
      <c r="J8" s="149"/>
      <c r="K8" s="149"/>
      <c r="L8" s="149"/>
      <c r="M8" s="2"/>
    </row>
    <row r="9" spans="1:13">
      <c r="A9" s="2"/>
      <c r="B9" s="146"/>
      <c r="C9" s="147"/>
      <c r="D9" s="149"/>
      <c r="E9" s="149"/>
      <c r="F9" s="149"/>
      <c r="G9" s="149"/>
      <c r="H9" s="149"/>
      <c r="I9" s="149"/>
      <c r="J9" s="149"/>
      <c r="K9" s="149"/>
      <c r="L9" s="149"/>
      <c r="M9" s="2"/>
    </row>
    <row r="10" spans="1:13">
      <c r="A10" s="2"/>
      <c r="B10" s="146"/>
      <c r="C10" s="147"/>
      <c r="D10" s="149"/>
      <c r="E10" s="149"/>
      <c r="F10" s="149"/>
      <c r="G10" s="149"/>
      <c r="H10" s="149"/>
      <c r="I10" s="149"/>
      <c r="J10" s="149"/>
      <c r="K10" s="149"/>
      <c r="L10" s="149"/>
      <c r="M10" s="2"/>
    </row>
    <row r="11" spans="1:13">
      <c r="A11" s="2"/>
      <c r="B11" s="146"/>
      <c r="C11" s="147"/>
      <c r="D11" s="149"/>
      <c r="E11" s="149"/>
      <c r="F11" s="149"/>
      <c r="G11" s="149"/>
      <c r="H11" s="149"/>
      <c r="I11" s="149"/>
      <c r="J11" s="149"/>
      <c r="K11" s="149"/>
      <c r="L11" s="149"/>
      <c r="M11" s="2"/>
    </row>
    <row r="12" spans="1:13">
      <c r="A12" s="2"/>
      <c r="B12" s="146"/>
      <c r="C12" s="147"/>
      <c r="D12" s="149"/>
      <c r="E12" s="149"/>
      <c r="F12" s="149"/>
      <c r="G12" s="149"/>
      <c r="H12" s="149"/>
      <c r="I12" s="149"/>
      <c r="J12" s="149"/>
      <c r="K12" s="149"/>
      <c r="L12" s="149"/>
      <c r="M12" s="2"/>
    </row>
    <row r="13" spans="1:13">
      <c r="A13" s="2"/>
      <c r="B13" s="146"/>
      <c r="C13" s="147"/>
      <c r="D13" s="149"/>
      <c r="E13" s="149"/>
      <c r="F13" s="149"/>
      <c r="G13" s="149"/>
      <c r="H13" s="149"/>
      <c r="I13" s="149"/>
      <c r="J13" s="149"/>
      <c r="K13" s="149"/>
      <c r="L13" s="149"/>
      <c r="M13" s="2"/>
    </row>
    <row r="14" spans="1:13">
      <c r="A14" s="2"/>
      <c r="B14" s="146"/>
      <c r="C14" s="147"/>
      <c r="D14" s="149"/>
      <c r="E14" s="149"/>
      <c r="F14" s="149"/>
      <c r="G14" s="149"/>
      <c r="H14" s="149"/>
      <c r="I14" s="149"/>
      <c r="J14" s="149"/>
      <c r="K14" s="149"/>
      <c r="L14" s="149"/>
      <c r="M14" s="2"/>
    </row>
    <row r="15" spans="1:13">
      <c r="A15" s="2"/>
      <c r="B15" s="146"/>
      <c r="C15" s="147"/>
      <c r="D15" s="149"/>
      <c r="E15" s="149"/>
      <c r="F15" s="149"/>
      <c r="G15" s="149"/>
      <c r="H15" s="149"/>
      <c r="I15" s="149"/>
      <c r="J15" s="149"/>
      <c r="K15" s="149"/>
      <c r="L15" s="149"/>
      <c r="M15" s="2"/>
    </row>
    <row r="16" spans="1:13">
      <c r="A16" s="2"/>
      <c r="B16" s="146"/>
      <c r="C16" s="147"/>
      <c r="D16" s="149"/>
      <c r="E16" s="149"/>
      <c r="F16" s="149"/>
      <c r="G16" s="149"/>
      <c r="H16" s="149"/>
      <c r="I16" s="149"/>
      <c r="J16" s="149"/>
      <c r="K16" s="149"/>
      <c r="L16" s="149"/>
      <c r="M16" s="2"/>
    </row>
    <row r="17" spans="1:13">
      <c r="A17" s="2"/>
      <c r="B17" s="146"/>
      <c r="C17" s="147"/>
      <c r="D17" s="149"/>
      <c r="E17" s="149"/>
      <c r="F17" s="149"/>
      <c r="G17" s="149"/>
      <c r="H17" s="149"/>
      <c r="I17" s="149"/>
      <c r="J17" s="149"/>
      <c r="K17" s="149"/>
      <c r="L17" s="149"/>
      <c r="M17" s="2"/>
    </row>
    <row r="18" spans="1:13">
      <c r="A18" s="2"/>
      <c r="B18" s="148"/>
      <c r="C18" s="140"/>
      <c r="D18" s="149"/>
      <c r="E18" s="149"/>
      <c r="F18" s="149"/>
      <c r="G18" s="149"/>
      <c r="H18" s="149"/>
      <c r="I18" s="149"/>
      <c r="J18" s="149"/>
      <c r="K18" s="149"/>
      <c r="L18" s="149"/>
      <c r="M18" s="2"/>
    </row>
    <row r="19" spans="1:13">
      <c r="A19" s="2"/>
      <c r="B19" s="140" t="s">
        <v>16</v>
      </c>
      <c r="C19" s="141"/>
      <c r="D19" s="4" t="s">
        <v>17</v>
      </c>
      <c r="E19" s="5" t="s">
        <v>18</v>
      </c>
      <c r="F19" s="5" t="s">
        <v>19</v>
      </c>
      <c r="G19" s="5" t="s">
        <v>20</v>
      </c>
      <c r="H19" s="5" t="s">
        <v>21</v>
      </c>
      <c r="I19" s="5" t="s">
        <v>22</v>
      </c>
      <c r="J19" s="5" t="s">
        <v>23</v>
      </c>
      <c r="K19" s="5" t="s">
        <v>24</v>
      </c>
      <c r="L19" s="5" t="s">
        <v>25</v>
      </c>
      <c r="M19" s="2"/>
    </row>
    <row r="20" spans="1:13">
      <c r="A20" s="2"/>
      <c r="B20" s="142"/>
      <c r="C20" s="143"/>
      <c r="D20" s="172" t="s">
        <v>262</v>
      </c>
      <c r="E20" s="172" t="s">
        <v>269</v>
      </c>
      <c r="F20" s="172" t="s">
        <v>278</v>
      </c>
      <c r="G20" s="172" t="s">
        <v>286</v>
      </c>
      <c r="H20" s="172" t="s">
        <v>293</v>
      </c>
      <c r="I20" s="172" t="s">
        <v>301</v>
      </c>
      <c r="J20" s="172" t="s">
        <v>307</v>
      </c>
      <c r="K20" s="172" t="s">
        <v>313</v>
      </c>
      <c r="L20" s="172" t="s">
        <v>315</v>
      </c>
      <c r="M20" s="2"/>
    </row>
    <row r="21" spans="1:13" ht="36.75" customHeight="1">
      <c r="A21" s="2"/>
      <c r="B21" s="142"/>
      <c r="C21" s="143"/>
      <c r="D21" s="172"/>
      <c r="E21" s="172"/>
      <c r="F21" s="172"/>
      <c r="G21" s="172"/>
      <c r="H21" s="172"/>
      <c r="I21" s="172"/>
      <c r="J21" s="172"/>
      <c r="K21" s="172"/>
      <c r="L21" s="172"/>
      <c r="M21" s="2"/>
    </row>
    <row r="22" spans="1:13" ht="15" customHeight="1">
      <c r="A22" s="2"/>
      <c r="B22" s="142"/>
      <c r="C22" s="143"/>
      <c r="D22" s="172" t="s">
        <v>263</v>
      </c>
      <c r="E22" s="172" t="s">
        <v>270</v>
      </c>
      <c r="F22" s="172" t="s">
        <v>279</v>
      </c>
      <c r="G22" s="172" t="s">
        <v>287</v>
      </c>
      <c r="H22" s="172" t="s">
        <v>294</v>
      </c>
      <c r="I22" s="172" t="s">
        <v>302</v>
      </c>
      <c r="J22" s="172" t="s">
        <v>308</v>
      </c>
      <c r="K22" s="172" t="s">
        <v>314</v>
      </c>
      <c r="L22" s="172" t="s">
        <v>316</v>
      </c>
      <c r="M22" s="2"/>
    </row>
    <row r="23" spans="1:13" ht="33.75" customHeight="1">
      <c r="A23" s="2"/>
      <c r="B23" s="142"/>
      <c r="C23" s="143"/>
      <c r="D23" s="172"/>
      <c r="E23" s="172"/>
      <c r="F23" s="172"/>
      <c r="G23" s="172"/>
      <c r="H23" s="172"/>
      <c r="I23" s="172"/>
      <c r="J23" s="172"/>
      <c r="K23" s="172"/>
      <c r="L23" s="172"/>
      <c r="M23" s="2"/>
    </row>
    <row r="24" spans="1:13" ht="15" customHeight="1">
      <c r="A24" s="2"/>
      <c r="B24" s="142"/>
      <c r="C24" s="143"/>
      <c r="D24" s="172" t="s">
        <v>264</v>
      </c>
      <c r="E24" s="172" t="s">
        <v>271</v>
      </c>
      <c r="F24" s="172" t="s">
        <v>280</v>
      </c>
      <c r="G24" s="172" t="s">
        <v>288</v>
      </c>
      <c r="H24" s="172" t="s">
        <v>295</v>
      </c>
      <c r="I24" s="172" t="s">
        <v>303</v>
      </c>
      <c r="J24" s="172" t="s">
        <v>309</v>
      </c>
      <c r="K24" s="192"/>
      <c r="L24" s="194" t="s">
        <v>317</v>
      </c>
      <c r="M24" s="2"/>
    </row>
    <row r="25" spans="1:13" ht="30.75" customHeight="1">
      <c r="A25" s="2"/>
      <c r="B25" s="142"/>
      <c r="C25" s="143"/>
      <c r="D25" s="172"/>
      <c r="E25" s="172"/>
      <c r="F25" s="172"/>
      <c r="G25" s="172"/>
      <c r="H25" s="172"/>
      <c r="I25" s="172"/>
      <c r="J25" s="172"/>
      <c r="K25" s="193"/>
      <c r="L25" s="195"/>
      <c r="M25" s="2"/>
    </row>
    <row r="26" spans="1:13" ht="15" customHeight="1">
      <c r="A26" s="2"/>
      <c r="B26" s="142"/>
      <c r="C26" s="143"/>
      <c r="D26" s="172" t="s">
        <v>265</v>
      </c>
      <c r="E26" s="172" t="s">
        <v>272</v>
      </c>
      <c r="F26" s="172" t="s">
        <v>281</v>
      </c>
      <c r="G26" s="172" t="s">
        <v>289</v>
      </c>
      <c r="H26" s="172" t="s">
        <v>296</v>
      </c>
      <c r="I26" s="172" t="s">
        <v>304</v>
      </c>
      <c r="J26" s="172" t="s">
        <v>310</v>
      </c>
      <c r="K26" s="193"/>
      <c r="L26" s="194" t="s">
        <v>318</v>
      </c>
      <c r="M26" s="2"/>
    </row>
    <row r="27" spans="1:13" ht="38.25" customHeight="1">
      <c r="A27" s="2"/>
      <c r="B27" s="142"/>
      <c r="C27" s="143"/>
      <c r="D27" s="172"/>
      <c r="E27" s="172"/>
      <c r="F27" s="172"/>
      <c r="G27" s="172"/>
      <c r="H27" s="172"/>
      <c r="I27" s="172"/>
      <c r="J27" s="172"/>
      <c r="K27" s="193"/>
      <c r="L27" s="195"/>
      <c r="M27" s="2"/>
    </row>
    <row r="28" spans="1:13" ht="15" customHeight="1">
      <c r="A28" s="2"/>
      <c r="B28" s="142"/>
      <c r="C28" s="143"/>
      <c r="D28" s="172" t="s">
        <v>266</v>
      </c>
      <c r="E28" s="172" t="s">
        <v>273</v>
      </c>
      <c r="F28" s="172" t="s">
        <v>282</v>
      </c>
      <c r="G28" s="172" t="s">
        <v>290</v>
      </c>
      <c r="H28" s="172" t="s">
        <v>297</v>
      </c>
      <c r="I28" s="172" t="s">
        <v>305</v>
      </c>
      <c r="J28" s="172" t="s">
        <v>311</v>
      </c>
      <c r="K28" s="193"/>
      <c r="L28" s="194" t="s">
        <v>319</v>
      </c>
      <c r="M28" s="2"/>
    </row>
    <row r="29" spans="1:13" ht="33" customHeight="1">
      <c r="A29" s="2"/>
      <c r="B29" s="142"/>
      <c r="C29" s="143"/>
      <c r="D29" s="172"/>
      <c r="E29" s="172"/>
      <c r="F29" s="172"/>
      <c r="G29" s="172"/>
      <c r="H29" s="172"/>
      <c r="I29" s="172"/>
      <c r="J29" s="172"/>
      <c r="K29" s="193"/>
      <c r="L29" s="195"/>
      <c r="M29" s="2"/>
    </row>
    <row r="30" spans="1:13">
      <c r="A30" s="2"/>
      <c r="B30" s="142"/>
      <c r="C30" s="143"/>
      <c r="D30" s="172" t="s">
        <v>267</v>
      </c>
      <c r="E30" s="172" t="s">
        <v>274</v>
      </c>
      <c r="F30" s="172" t="s">
        <v>283</v>
      </c>
      <c r="G30" s="172" t="s">
        <v>291</v>
      </c>
      <c r="H30" s="172" t="s">
        <v>298</v>
      </c>
      <c r="I30" s="172" t="s">
        <v>306</v>
      </c>
      <c r="J30" s="172" t="s">
        <v>312</v>
      </c>
      <c r="K30" s="193"/>
      <c r="L30" s="172" t="s">
        <v>322</v>
      </c>
      <c r="M30" s="2"/>
    </row>
    <row r="31" spans="1:13" ht="36.75" customHeight="1">
      <c r="A31" s="2"/>
      <c r="B31" s="142"/>
      <c r="C31" s="143"/>
      <c r="D31" s="172"/>
      <c r="E31" s="172"/>
      <c r="F31" s="172"/>
      <c r="G31" s="172"/>
      <c r="H31" s="172"/>
      <c r="I31" s="172"/>
      <c r="J31" s="172"/>
      <c r="K31" s="193"/>
      <c r="L31" s="172"/>
      <c r="M31" s="2"/>
    </row>
    <row r="32" spans="1:13">
      <c r="A32" s="2"/>
      <c r="B32" s="142"/>
      <c r="C32" s="143"/>
      <c r="D32" s="172" t="s">
        <v>268</v>
      </c>
      <c r="E32" s="172" t="s">
        <v>275</v>
      </c>
      <c r="F32" s="172" t="s">
        <v>284</v>
      </c>
      <c r="G32" s="172" t="s">
        <v>292</v>
      </c>
      <c r="H32" s="172" t="s">
        <v>299</v>
      </c>
      <c r="I32" s="201"/>
      <c r="J32" s="192"/>
      <c r="K32" s="193"/>
      <c r="L32" s="172" t="s">
        <v>320</v>
      </c>
      <c r="M32" s="2"/>
    </row>
    <row r="33" spans="1:13" ht="30" customHeight="1">
      <c r="A33" s="2"/>
      <c r="B33" s="142"/>
      <c r="C33" s="143"/>
      <c r="D33" s="172"/>
      <c r="E33" s="172"/>
      <c r="F33" s="172"/>
      <c r="G33" s="172"/>
      <c r="H33" s="172"/>
      <c r="I33" s="202"/>
      <c r="J33" s="193"/>
      <c r="K33" s="193"/>
      <c r="L33" s="172"/>
      <c r="M33" s="2"/>
    </row>
    <row r="34" spans="1:13">
      <c r="A34" s="2"/>
      <c r="B34" s="142"/>
      <c r="C34" s="143"/>
      <c r="D34" s="192"/>
      <c r="E34" s="172" t="s">
        <v>276</v>
      </c>
      <c r="F34" s="172" t="s">
        <v>285</v>
      </c>
      <c r="G34" s="192"/>
      <c r="H34" s="172" t="s">
        <v>300</v>
      </c>
      <c r="I34" s="202"/>
      <c r="J34" s="193"/>
      <c r="K34" s="193"/>
      <c r="L34" s="172" t="s">
        <v>321</v>
      </c>
      <c r="M34" s="2"/>
    </row>
    <row r="35" spans="1:13" ht="30.75" customHeight="1">
      <c r="A35" s="2"/>
      <c r="B35" s="142"/>
      <c r="C35" s="143"/>
      <c r="D35" s="193"/>
      <c r="E35" s="172"/>
      <c r="F35" s="172"/>
      <c r="G35" s="193"/>
      <c r="H35" s="172"/>
      <c r="I35" s="202"/>
      <c r="J35" s="193"/>
      <c r="K35" s="193"/>
      <c r="L35" s="172"/>
      <c r="M35" s="2"/>
    </row>
    <row r="36" spans="1:13" ht="20.25" customHeight="1">
      <c r="A36" s="2"/>
      <c r="B36" s="142"/>
      <c r="C36" s="143"/>
      <c r="D36" s="193"/>
      <c r="E36" s="172" t="s">
        <v>277</v>
      </c>
      <c r="F36" s="192"/>
      <c r="G36" s="193"/>
      <c r="H36" s="192"/>
      <c r="I36" s="202"/>
      <c r="J36" s="193"/>
      <c r="K36" s="193"/>
      <c r="L36" s="192"/>
      <c r="M36" s="2"/>
    </row>
    <row r="37" spans="1:13">
      <c r="A37" s="2"/>
      <c r="B37" s="170"/>
      <c r="C37" s="171"/>
      <c r="D37" s="200"/>
      <c r="E37" s="172"/>
      <c r="F37" s="200"/>
      <c r="G37" s="200"/>
      <c r="H37" s="200"/>
      <c r="I37" s="203"/>
      <c r="J37" s="200"/>
      <c r="K37" s="200"/>
      <c r="L37" s="200"/>
      <c r="M37" s="2"/>
    </row>
    <row r="40" spans="1:13">
      <c r="B40" s="99" t="s">
        <v>379</v>
      </c>
      <c r="C40" s="125"/>
      <c r="D40" s="125"/>
      <c r="E40" s="125"/>
      <c r="F40" s="125"/>
      <c r="G40" s="125"/>
      <c r="H40" s="125"/>
      <c r="I40" s="125"/>
      <c r="J40" s="125"/>
      <c r="K40" s="125"/>
      <c r="L40" s="125"/>
      <c r="M40" s="125"/>
    </row>
    <row r="41" spans="1:13">
      <c r="B41" s="98" t="s">
        <v>377</v>
      </c>
      <c r="C41" s="99"/>
      <c r="D41" s="98" t="s">
        <v>2</v>
      </c>
      <c r="E41" s="99"/>
      <c r="F41" s="98" t="s">
        <v>378</v>
      </c>
      <c r="G41" s="99"/>
      <c r="H41" s="98" t="s">
        <v>3</v>
      </c>
      <c r="I41" s="99"/>
      <c r="J41" s="98" t="s">
        <v>4</v>
      </c>
      <c r="K41" s="99"/>
      <c r="L41" s="98" t="s">
        <v>5</v>
      </c>
      <c r="M41" s="99"/>
    </row>
    <row r="42" spans="1:13">
      <c r="B42" s="121" t="s">
        <v>459</v>
      </c>
      <c r="C42" s="122"/>
      <c r="D42" s="161" t="s">
        <v>459</v>
      </c>
      <c r="E42" s="161"/>
      <c r="F42" s="100" t="s">
        <v>459</v>
      </c>
      <c r="G42" s="100"/>
      <c r="H42" s="100" t="s">
        <v>459</v>
      </c>
      <c r="I42" s="100"/>
      <c r="J42" s="100" t="s">
        <v>459</v>
      </c>
      <c r="K42" s="100"/>
      <c r="L42" s="100" t="s">
        <v>459</v>
      </c>
      <c r="M42" s="100"/>
    </row>
    <row r="43" spans="1:13">
      <c r="B43" s="20" t="s">
        <v>462</v>
      </c>
      <c r="C43" s="20" t="s">
        <v>463</v>
      </c>
      <c r="D43" s="22" t="s">
        <v>462</v>
      </c>
      <c r="E43" s="23" t="s">
        <v>463</v>
      </c>
      <c r="F43" s="14" t="s">
        <v>462</v>
      </c>
      <c r="G43" s="21" t="s">
        <v>463</v>
      </c>
      <c r="H43" s="27" t="s">
        <v>462</v>
      </c>
      <c r="I43" s="21" t="s">
        <v>463</v>
      </c>
      <c r="J43" s="27" t="s">
        <v>462</v>
      </c>
      <c r="K43" s="21" t="s">
        <v>463</v>
      </c>
      <c r="L43" s="27" t="s">
        <v>462</v>
      </c>
      <c r="M43" s="21" t="s">
        <v>463</v>
      </c>
    </row>
    <row r="44" spans="1:13">
      <c r="B44" s="43" t="e">
        <f>D22,D26,E30,F28,G30,D20,F20,G20</f>
        <v>#VALUE!</v>
      </c>
      <c r="C44" s="152">
        <f>B45/62*100</f>
        <v>12.903225806451612</v>
      </c>
      <c r="D44" s="131"/>
      <c r="E44" s="162">
        <v>0</v>
      </c>
      <c r="F44" s="133" t="str">
        <f>I24</f>
        <v>Investigación de Operaciones</v>
      </c>
      <c r="G44" s="199">
        <f>F48/62*100</f>
        <v>1.6129032258064515</v>
      </c>
      <c r="H44" s="101" t="str">
        <f>H24</f>
        <v>Energía y Medio Ambiente</v>
      </c>
      <c r="I44" s="196">
        <f>(1/5)*100</f>
        <v>20</v>
      </c>
      <c r="J44" s="101" t="str">
        <f>E20</f>
        <v>Negocios Verdes</v>
      </c>
      <c r="K44" s="196">
        <f>(1/5)*100</f>
        <v>20</v>
      </c>
      <c r="L44" s="101" t="e">
        <f>G20,G22,H24,J20,L34</f>
        <v>#VALUE!</v>
      </c>
      <c r="M44" s="104">
        <f>(5/68)*100</f>
        <v>7.3529411764705888</v>
      </c>
    </row>
    <row r="45" spans="1:13">
      <c r="B45" s="18">
        <v>8</v>
      </c>
      <c r="C45" s="153"/>
      <c r="D45" s="131"/>
      <c r="E45" s="162"/>
      <c r="F45" s="133"/>
      <c r="G45" s="199"/>
      <c r="H45" s="102"/>
      <c r="I45" s="197"/>
      <c r="J45" s="102"/>
      <c r="K45" s="197"/>
      <c r="L45" s="102"/>
      <c r="M45" s="105"/>
    </row>
    <row r="46" spans="1:13">
      <c r="B46" s="154" t="s">
        <v>460</v>
      </c>
      <c r="C46" s="155"/>
      <c r="D46" s="131"/>
      <c r="E46" s="162"/>
      <c r="F46" s="133"/>
      <c r="G46" s="199"/>
      <c r="H46" s="102"/>
      <c r="I46" s="197"/>
      <c r="J46" s="102"/>
      <c r="K46" s="197"/>
      <c r="L46" s="102"/>
      <c r="M46" s="105"/>
    </row>
    <row r="47" spans="1:13">
      <c r="B47" s="20" t="s">
        <v>462</v>
      </c>
      <c r="C47" s="20" t="s">
        <v>463</v>
      </c>
      <c r="D47" s="131"/>
      <c r="E47" s="162"/>
      <c r="F47" s="133"/>
      <c r="G47" s="199"/>
      <c r="H47" s="103"/>
      <c r="I47" s="198"/>
      <c r="J47" s="103"/>
      <c r="K47" s="198"/>
      <c r="L47" s="103"/>
      <c r="M47" s="106"/>
    </row>
    <row r="48" spans="1:13">
      <c r="B48" s="43" t="e">
        <f>L34,I26,H22,H26,H30,F22,D28</f>
        <v>#VALUE!</v>
      </c>
      <c r="C48" s="152">
        <f>B49/62*100</f>
        <v>11.29032258064516</v>
      </c>
      <c r="D48" s="107">
        <v>0</v>
      </c>
      <c r="E48" s="162"/>
      <c r="F48" s="135">
        <f>1</f>
        <v>1</v>
      </c>
      <c r="G48" s="199"/>
      <c r="H48" s="16"/>
      <c r="I48" s="16"/>
      <c r="J48" s="16"/>
      <c r="K48" s="16"/>
      <c r="L48" s="156"/>
      <c r="M48" s="157"/>
    </row>
    <row r="49" spans="2:13">
      <c r="B49" s="18">
        <v>7</v>
      </c>
      <c r="C49" s="153"/>
      <c r="D49" s="107"/>
      <c r="E49" s="162"/>
      <c r="F49" s="135"/>
      <c r="G49" s="199"/>
      <c r="H49" s="16"/>
      <c r="I49" s="16"/>
      <c r="J49" s="16"/>
      <c r="K49" s="16"/>
      <c r="L49" s="27"/>
      <c r="M49" s="21"/>
    </row>
    <row r="50" spans="2:13">
      <c r="B50" s="154" t="s">
        <v>461</v>
      </c>
      <c r="C50" s="155"/>
      <c r="D50" s="107"/>
      <c r="E50" s="162"/>
      <c r="F50" s="135"/>
      <c r="G50" s="199"/>
      <c r="H50" s="16"/>
      <c r="I50" s="16"/>
      <c r="J50" s="16"/>
      <c r="K50" s="16"/>
      <c r="L50" s="158"/>
      <c r="M50" s="104"/>
    </row>
    <row r="51" spans="2:13">
      <c r="B51" s="20" t="s">
        <v>462</v>
      </c>
      <c r="C51" s="20" t="s">
        <v>463</v>
      </c>
      <c r="D51" s="107"/>
      <c r="E51" s="162"/>
      <c r="F51" s="135"/>
      <c r="G51" s="199"/>
      <c r="H51" s="16"/>
      <c r="I51" s="16"/>
      <c r="J51" s="16"/>
      <c r="K51" s="16"/>
      <c r="L51" s="159"/>
      <c r="M51" s="105"/>
    </row>
    <row r="52" spans="2:13">
      <c r="B52" s="43" t="e">
        <f>J22,J26,J30,I22,I20,H24,G32,F30,F24,E20,E34</f>
        <v>#VALUE!</v>
      </c>
      <c r="C52" s="152">
        <f>B53/62*100</f>
        <v>17.741935483870968</v>
      </c>
      <c r="D52" s="107"/>
      <c r="E52" s="162"/>
      <c r="F52" s="135"/>
      <c r="G52" s="199"/>
      <c r="H52" s="16"/>
      <c r="I52" s="16"/>
      <c r="J52" s="16"/>
      <c r="K52" s="16"/>
      <c r="L52" s="159"/>
      <c r="M52" s="105"/>
    </row>
    <row r="53" spans="2:13">
      <c r="B53" s="18">
        <v>11</v>
      </c>
      <c r="C53" s="153"/>
      <c r="D53" s="107"/>
      <c r="E53" s="162"/>
      <c r="F53" s="135"/>
      <c r="G53" s="199"/>
      <c r="H53" s="16"/>
      <c r="I53" s="16"/>
      <c r="J53" s="16"/>
      <c r="K53" s="16"/>
      <c r="L53" s="160"/>
      <c r="M53" s="106"/>
    </row>
    <row r="54" spans="2:13">
      <c r="B54" s="2"/>
      <c r="C54" s="2"/>
      <c r="D54" s="2"/>
      <c r="E54" s="2"/>
      <c r="F54" s="2"/>
      <c r="G54" s="2"/>
      <c r="H54" s="2"/>
      <c r="I54" s="2"/>
      <c r="J54" s="2"/>
      <c r="K54" s="2"/>
      <c r="L54" s="2"/>
      <c r="M54" s="2"/>
    </row>
    <row r="55" spans="2:13">
      <c r="B55" s="123" t="s">
        <v>464</v>
      </c>
      <c r="C55" s="126" t="s">
        <v>465</v>
      </c>
      <c r="D55" s="126"/>
      <c r="E55" s="126"/>
      <c r="F55" s="126"/>
      <c r="G55" s="126"/>
      <c r="H55" s="126"/>
      <c r="I55" s="126"/>
      <c r="J55" s="126"/>
      <c r="K55" s="126"/>
      <c r="L55" s="126"/>
      <c r="M55" s="126"/>
    </row>
    <row r="56" spans="2:13">
      <c r="B56" s="123"/>
      <c r="C56" s="126"/>
      <c r="D56" s="126"/>
      <c r="E56" s="126"/>
      <c r="F56" s="126"/>
      <c r="G56" s="126"/>
      <c r="H56" s="126"/>
      <c r="I56" s="126"/>
      <c r="J56" s="126"/>
      <c r="K56" s="126"/>
      <c r="L56" s="126"/>
      <c r="M56" s="126"/>
    </row>
    <row r="57" spans="2:13">
      <c r="B57" s="123"/>
      <c r="C57" s="126"/>
      <c r="D57" s="126"/>
      <c r="E57" s="126"/>
      <c r="F57" s="126"/>
      <c r="G57" s="126"/>
      <c r="H57" s="126"/>
      <c r="I57" s="126"/>
      <c r="J57" s="126"/>
      <c r="K57" s="126"/>
      <c r="L57" s="126"/>
      <c r="M57" s="126"/>
    </row>
  </sheetData>
  <mergeCells count="112">
    <mergeCell ref="F30:F31"/>
    <mergeCell ref="G30:G31"/>
    <mergeCell ref="H30:H31"/>
    <mergeCell ref="D32:D33"/>
    <mergeCell ref="E32:E33"/>
    <mergeCell ref="F32:F33"/>
    <mergeCell ref="G32:G33"/>
    <mergeCell ref="H32:H33"/>
    <mergeCell ref="L32:L33"/>
    <mergeCell ref="J32:J37"/>
    <mergeCell ref="I32:I37"/>
    <mergeCell ref="G34:G37"/>
    <mergeCell ref="D34:D37"/>
    <mergeCell ref="E34:E35"/>
    <mergeCell ref="F34:F35"/>
    <mergeCell ref="H34:H35"/>
    <mergeCell ref="E36:E37"/>
    <mergeCell ref="F36:F37"/>
    <mergeCell ref="H36:H37"/>
    <mergeCell ref="D26:D27"/>
    <mergeCell ref="E26:E27"/>
    <mergeCell ref="F26:F27"/>
    <mergeCell ref="G26:G27"/>
    <mergeCell ref="H26:H27"/>
    <mergeCell ref="I26:I27"/>
    <mergeCell ref="J26:J27"/>
    <mergeCell ref="L26:L27"/>
    <mergeCell ref="J28:J29"/>
    <mergeCell ref="L28:L29"/>
    <mergeCell ref="I24:I25"/>
    <mergeCell ref="J24:J25"/>
    <mergeCell ref="L24:L25"/>
    <mergeCell ref="D22:D23"/>
    <mergeCell ref="E22:E23"/>
    <mergeCell ref="F22:F23"/>
    <mergeCell ref="G22:G23"/>
    <mergeCell ref="H22:H23"/>
    <mergeCell ref="I22:I23"/>
    <mergeCell ref="D24:D25"/>
    <mergeCell ref="E24:E25"/>
    <mergeCell ref="F24:F25"/>
    <mergeCell ref="G24:G25"/>
    <mergeCell ref="H24:H25"/>
    <mergeCell ref="K24:K37"/>
    <mergeCell ref="D28:D29"/>
    <mergeCell ref="E28:E29"/>
    <mergeCell ref="F28:F29"/>
    <mergeCell ref="E30:E31"/>
    <mergeCell ref="L36:L37"/>
    <mergeCell ref="L34:L35"/>
    <mergeCell ref="L30:L31"/>
    <mergeCell ref="I30:I31"/>
    <mergeCell ref="J30:J31"/>
    <mergeCell ref="B42:C42"/>
    <mergeCell ref="D42:E42"/>
    <mergeCell ref="F42:G42"/>
    <mergeCell ref="B40:M40"/>
    <mergeCell ref="B41:C41"/>
    <mergeCell ref="D41:E41"/>
    <mergeCell ref="F41:G41"/>
    <mergeCell ref="H41:I41"/>
    <mergeCell ref="J41:K41"/>
    <mergeCell ref="L41:M41"/>
    <mergeCell ref="H42:I42"/>
    <mergeCell ref="J42:K42"/>
    <mergeCell ref="L42:M42"/>
    <mergeCell ref="B8:C18"/>
    <mergeCell ref="D8:L18"/>
    <mergeCell ref="B19:C37"/>
    <mergeCell ref="D20:D21"/>
    <mergeCell ref="L20:L21"/>
    <mergeCell ref="J22:J23"/>
    <mergeCell ref="E20:E21"/>
    <mergeCell ref="F20:F21"/>
    <mergeCell ref="B2:C6"/>
    <mergeCell ref="D2:J2"/>
    <mergeCell ref="E3:J3"/>
    <mergeCell ref="E4:J4"/>
    <mergeCell ref="E5:J5"/>
    <mergeCell ref="L22:L23"/>
    <mergeCell ref="K20:K21"/>
    <mergeCell ref="K22:K23"/>
    <mergeCell ref="G28:G29"/>
    <mergeCell ref="H28:H29"/>
    <mergeCell ref="I28:I29"/>
    <mergeCell ref="D30:D31"/>
    <mergeCell ref="G20:G21"/>
    <mergeCell ref="H20:H21"/>
    <mergeCell ref="I20:I21"/>
    <mergeCell ref="J20:J21"/>
    <mergeCell ref="K44:K47"/>
    <mergeCell ref="L44:L47"/>
    <mergeCell ref="M44:M47"/>
    <mergeCell ref="L48:M48"/>
    <mergeCell ref="L50:L53"/>
    <mergeCell ref="M50:M53"/>
    <mergeCell ref="B55:B57"/>
    <mergeCell ref="C55:M57"/>
    <mergeCell ref="C44:C45"/>
    <mergeCell ref="D44:D47"/>
    <mergeCell ref="E44:E53"/>
    <mergeCell ref="F44:F47"/>
    <mergeCell ref="G44:G53"/>
    <mergeCell ref="B46:C46"/>
    <mergeCell ref="C48:C49"/>
    <mergeCell ref="D48:D53"/>
    <mergeCell ref="F48:F53"/>
    <mergeCell ref="B50:C50"/>
    <mergeCell ref="C52:C53"/>
    <mergeCell ref="H44:H47"/>
    <mergeCell ref="I44:I47"/>
    <mergeCell ref="J44:J4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M56"/>
  <sheetViews>
    <sheetView topLeftCell="A22" zoomScale="55" zoomScaleNormal="55" workbookViewId="0">
      <selection activeCell="L43" activeCellId="7" sqref="B43 B47 B51 D43:D46 F43:F46 H43:H46 J43:J46 L43:L46"/>
    </sheetView>
  </sheetViews>
  <sheetFormatPr baseColWidth="10" defaultRowHeight="15"/>
  <cols>
    <col min="2" max="2" width="12.5703125" bestFit="1" customWidth="1"/>
    <col min="4" max="4" width="17.42578125" customWidth="1"/>
    <col min="5" max="5" width="18.42578125" customWidth="1"/>
    <col min="6" max="6" width="16.28515625" customWidth="1"/>
    <col min="7" max="7" width="23.42578125" customWidth="1"/>
    <col min="8" max="8" width="16" customWidth="1"/>
    <col min="9" max="9" width="20.140625" customWidth="1"/>
    <col min="10" max="10" width="19.5703125" customWidth="1"/>
    <col min="11" max="11" width="15" customWidth="1"/>
    <col min="12" max="12" width="23.5703125" customWidth="1"/>
  </cols>
  <sheetData>
    <row r="1" spans="1:13">
      <c r="A1" s="2"/>
      <c r="B1" s="2"/>
      <c r="C1" s="2"/>
      <c r="D1" s="2"/>
      <c r="E1" s="2"/>
      <c r="F1" s="2"/>
      <c r="G1" s="2"/>
      <c r="H1" s="2"/>
      <c r="I1" s="2"/>
      <c r="J1" s="2"/>
      <c r="K1" s="2"/>
      <c r="L1" s="2"/>
      <c r="M1" s="2"/>
    </row>
    <row r="2" spans="1:13">
      <c r="A2" s="2"/>
      <c r="B2" s="136"/>
      <c r="C2" s="136"/>
      <c r="D2" s="137" t="s">
        <v>325</v>
      </c>
      <c r="E2" s="138"/>
      <c r="F2" s="138"/>
      <c r="G2" s="138"/>
      <c r="H2" s="138"/>
      <c r="I2" s="138"/>
      <c r="J2" s="138"/>
      <c r="K2" s="2"/>
      <c r="L2" s="2"/>
      <c r="M2" s="2"/>
    </row>
    <row r="3" spans="1:13">
      <c r="A3" s="2"/>
      <c r="B3" s="136"/>
      <c r="C3" s="136"/>
      <c r="D3" s="3" t="s">
        <v>136</v>
      </c>
      <c r="E3" s="139" t="s">
        <v>324</v>
      </c>
      <c r="F3" s="139"/>
      <c r="G3" s="139"/>
      <c r="H3" s="139"/>
      <c r="I3" s="139"/>
      <c r="J3" s="139"/>
      <c r="K3" s="2"/>
      <c r="L3" s="2"/>
      <c r="M3" s="2"/>
    </row>
    <row r="4" spans="1:13">
      <c r="A4" s="2"/>
      <c r="B4" s="136"/>
      <c r="C4" s="136"/>
      <c r="D4" s="3" t="s">
        <v>10</v>
      </c>
      <c r="E4" s="136" t="s">
        <v>323</v>
      </c>
      <c r="F4" s="136"/>
      <c r="G4" s="136"/>
      <c r="H4" s="136"/>
      <c r="I4" s="136"/>
      <c r="J4" s="136"/>
      <c r="K4" s="2"/>
      <c r="L4" s="2"/>
      <c r="M4" s="2"/>
    </row>
    <row r="5" spans="1:13">
      <c r="A5" s="2"/>
      <c r="B5" s="136"/>
      <c r="C5" s="136"/>
      <c r="D5" s="3" t="s">
        <v>138</v>
      </c>
      <c r="E5" s="136" t="s">
        <v>13</v>
      </c>
      <c r="F5" s="136"/>
      <c r="G5" s="136"/>
      <c r="H5" s="136"/>
      <c r="I5" s="136"/>
      <c r="J5" s="136"/>
      <c r="K5" s="2"/>
      <c r="L5" s="2"/>
      <c r="M5" s="2"/>
    </row>
    <row r="6" spans="1:13">
      <c r="A6" s="2"/>
      <c r="B6" s="136"/>
      <c r="C6" s="136"/>
      <c r="D6" s="2"/>
      <c r="E6" s="2"/>
      <c r="F6" s="2"/>
      <c r="G6" s="2"/>
      <c r="H6" s="2"/>
      <c r="I6" s="2"/>
      <c r="J6" s="2"/>
      <c r="K6" s="2"/>
      <c r="L6" s="2"/>
      <c r="M6" s="2"/>
    </row>
    <row r="7" spans="1:13" ht="15.75" thickBot="1">
      <c r="A7" s="2"/>
      <c r="B7" s="2"/>
      <c r="C7" s="2"/>
      <c r="D7" s="2"/>
      <c r="E7" s="2"/>
      <c r="F7" s="2"/>
      <c r="G7" s="2"/>
      <c r="H7" s="2"/>
      <c r="I7" s="2"/>
      <c r="J7" s="2"/>
      <c r="K7" s="2"/>
      <c r="L7" s="2"/>
      <c r="M7" s="2"/>
    </row>
    <row r="8" spans="1:13" ht="15.75" thickTop="1">
      <c r="A8" s="2"/>
      <c r="B8" s="144" t="s">
        <v>14</v>
      </c>
      <c r="C8" s="145"/>
      <c r="D8" s="149" t="s">
        <v>326</v>
      </c>
      <c r="E8" s="149"/>
      <c r="F8" s="149"/>
      <c r="G8" s="149"/>
      <c r="H8" s="149"/>
      <c r="I8" s="149"/>
      <c r="J8" s="149"/>
      <c r="K8" s="149"/>
      <c r="L8" s="149"/>
      <c r="M8" s="2"/>
    </row>
    <row r="9" spans="1:13">
      <c r="A9" s="2"/>
      <c r="B9" s="146"/>
      <c r="C9" s="147"/>
      <c r="D9" s="149"/>
      <c r="E9" s="149"/>
      <c r="F9" s="149"/>
      <c r="G9" s="149"/>
      <c r="H9" s="149"/>
      <c r="I9" s="149"/>
      <c r="J9" s="149"/>
      <c r="K9" s="149"/>
      <c r="L9" s="149"/>
      <c r="M9" s="2"/>
    </row>
    <row r="10" spans="1:13">
      <c r="A10" s="2"/>
      <c r="B10" s="146"/>
      <c r="C10" s="147"/>
      <c r="D10" s="149"/>
      <c r="E10" s="149"/>
      <c r="F10" s="149"/>
      <c r="G10" s="149"/>
      <c r="H10" s="149"/>
      <c r="I10" s="149"/>
      <c r="J10" s="149"/>
      <c r="K10" s="149"/>
      <c r="L10" s="149"/>
      <c r="M10" s="2"/>
    </row>
    <row r="11" spans="1:13">
      <c r="A11" s="2"/>
      <c r="B11" s="146"/>
      <c r="C11" s="147"/>
      <c r="D11" s="149"/>
      <c r="E11" s="149"/>
      <c r="F11" s="149"/>
      <c r="G11" s="149"/>
      <c r="H11" s="149"/>
      <c r="I11" s="149"/>
      <c r="J11" s="149"/>
      <c r="K11" s="149"/>
      <c r="L11" s="149"/>
      <c r="M11" s="2"/>
    </row>
    <row r="12" spans="1:13">
      <c r="A12" s="2"/>
      <c r="B12" s="146"/>
      <c r="C12" s="147"/>
      <c r="D12" s="149"/>
      <c r="E12" s="149"/>
      <c r="F12" s="149"/>
      <c r="G12" s="149"/>
      <c r="H12" s="149"/>
      <c r="I12" s="149"/>
      <c r="J12" s="149"/>
      <c r="K12" s="149"/>
      <c r="L12" s="149"/>
      <c r="M12" s="2"/>
    </row>
    <row r="13" spans="1:13">
      <c r="A13" s="2"/>
      <c r="B13" s="146"/>
      <c r="C13" s="147"/>
      <c r="D13" s="149"/>
      <c r="E13" s="149"/>
      <c r="F13" s="149"/>
      <c r="G13" s="149"/>
      <c r="H13" s="149"/>
      <c r="I13" s="149"/>
      <c r="J13" s="149"/>
      <c r="K13" s="149"/>
      <c r="L13" s="149"/>
      <c r="M13" s="2"/>
    </row>
    <row r="14" spans="1:13">
      <c r="A14" s="2"/>
      <c r="B14" s="146"/>
      <c r="C14" s="147"/>
      <c r="D14" s="149"/>
      <c r="E14" s="149"/>
      <c r="F14" s="149"/>
      <c r="G14" s="149"/>
      <c r="H14" s="149"/>
      <c r="I14" s="149"/>
      <c r="J14" s="149"/>
      <c r="K14" s="149"/>
      <c r="L14" s="149"/>
      <c r="M14" s="2"/>
    </row>
    <row r="15" spans="1:13">
      <c r="A15" s="2"/>
      <c r="B15" s="146"/>
      <c r="C15" s="147"/>
      <c r="D15" s="149"/>
      <c r="E15" s="149"/>
      <c r="F15" s="149"/>
      <c r="G15" s="149"/>
      <c r="H15" s="149"/>
      <c r="I15" s="149"/>
      <c r="J15" s="149"/>
      <c r="K15" s="149"/>
      <c r="L15" s="149"/>
      <c r="M15" s="2"/>
    </row>
    <row r="16" spans="1:13">
      <c r="A16" s="2"/>
      <c r="B16" s="146"/>
      <c r="C16" s="147"/>
      <c r="D16" s="149"/>
      <c r="E16" s="149"/>
      <c r="F16" s="149"/>
      <c r="G16" s="149"/>
      <c r="H16" s="149"/>
      <c r="I16" s="149"/>
      <c r="J16" s="149"/>
      <c r="K16" s="149"/>
      <c r="L16" s="149"/>
      <c r="M16" s="2"/>
    </row>
    <row r="17" spans="1:13">
      <c r="A17" s="2"/>
      <c r="B17" s="146"/>
      <c r="C17" s="147"/>
      <c r="D17" s="149"/>
      <c r="E17" s="149"/>
      <c r="F17" s="149"/>
      <c r="G17" s="149"/>
      <c r="H17" s="149"/>
      <c r="I17" s="149"/>
      <c r="J17" s="149"/>
      <c r="K17" s="149"/>
      <c r="L17" s="149"/>
      <c r="M17" s="2"/>
    </row>
    <row r="18" spans="1:13">
      <c r="A18" s="2"/>
      <c r="B18" s="146"/>
      <c r="C18" s="147"/>
      <c r="D18" s="149"/>
      <c r="E18" s="149"/>
      <c r="F18" s="149"/>
      <c r="G18" s="149"/>
      <c r="H18" s="149"/>
      <c r="I18" s="149"/>
      <c r="J18" s="149"/>
      <c r="K18" s="149"/>
      <c r="L18" s="149"/>
      <c r="M18" s="2"/>
    </row>
    <row r="19" spans="1:13">
      <c r="A19" s="2"/>
      <c r="B19" s="146"/>
      <c r="C19" s="147"/>
      <c r="D19" s="149"/>
      <c r="E19" s="149"/>
      <c r="F19" s="149"/>
      <c r="G19" s="149"/>
      <c r="H19" s="149"/>
      <c r="I19" s="149"/>
      <c r="J19" s="149"/>
      <c r="K19" s="149"/>
      <c r="L19" s="149"/>
      <c r="M19" s="2"/>
    </row>
    <row r="20" spans="1:13">
      <c r="A20" s="2"/>
      <c r="B20" s="146"/>
      <c r="C20" s="147"/>
      <c r="D20" s="149"/>
      <c r="E20" s="149"/>
      <c r="F20" s="149"/>
      <c r="G20" s="149"/>
      <c r="H20" s="149"/>
      <c r="I20" s="149"/>
      <c r="J20" s="149"/>
      <c r="K20" s="149"/>
      <c r="L20" s="149"/>
      <c r="M20" s="2"/>
    </row>
    <row r="21" spans="1:13">
      <c r="A21" s="2"/>
      <c r="B21" s="146"/>
      <c r="C21" s="147"/>
      <c r="D21" s="149"/>
      <c r="E21" s="149"/>
      <c r="F21" s="149"/>
      <c r="G21" s="149"/>
      <c r="H21" s="149"/>
      <c r="I21" s="149"/>
      <c r="J21" s="149"/>
      <c r="K21" s="149"/>
      <c r="L21" s="149"/>
      <c r="M21" s="2"/>
    </row>
    <row r="22" spans="1:13">
      <c r="A22" s="2"/>
      <c r="B22" s="146"/>
      <c r="C22" s="147"/>
      <c r="D22" s="149"/>
      <c r="E22" s="149"/>
      <c r="F22" s="149"/>
      <c r="G22" s="149"/>
      <c r="H22" s="149"/>
      <c r="I22" s="149"/>
      <c r="J22" s="149"/>
      <c r="K22" s="149"/>
      <c r="L22" s="149"/>
      <c r="M22" s="2"/>
    </row>
    <row r="23" spans="1:13">
      <c r="A23" s="2"/>
      <c r="B23" s="148"/>
      <c r="C23" s="140"/>
      <c r="D23" s="149"/>
      <c r="E23" s="149"/>
      <c r="F23" s="149"/>
      <c r="G23" s="149"/>
      <c r="H23" s="149"/>
      <c r="I23" s="149"/>
      <c r="J23" s="149"/>
      <c r="K23" s="149"/>
      <c r="L23" s="149"/>
      <c r="M23" s="2"/>
    </row>
    <row r="24" spans="1:13">
      <c r="A24" s="2"/>
      <c r="B24" s="140" t="s">
        <v>16</v>
      </c>
      <c r="C24" s="167"/>
      <c r="D24" s="15" t="s">
        <v>17</v>
      </c>
      <c r="E24" s="15" t="s">
        <v>18</v>
      </c>
      <c r="F24" s="15" t="s">
        <v>19</v>
      </c>
      <c r="G24" s="15" t="s">
        <v>20</v>
      </c>
      <c r="H24" s="15" t="s">
        <v>21</v>
      </c>
      <c r="I24" s="15" t="s">
        <v>22</v>
      </c>
      <c r="J24" s="15" t="s">
        <v>23</v>
      </c>
      <c r="K24" s="15" t="s">
        <v>24</v>
      </c>
      <c r="L24" s="15" t="s">
        <v>25</v>
      </c>
      <c r="M24" s="2"/>
    </row>
    <row r="25" spans="1:13">
      <c r="A25" s="2"/>
      <c r="B25" s="142"/>
      <c r="C25" s="168"/>
      <c r="D25" s="172" t="s">
        <v>327</v>
      </c>
      <c r="E25" s="172" t="s">
        <v>337</v>
      </c>
      <c r="F25" s="172" t="s">
        <v>341</v>
      </c>
      <c r="G25" s="172" t="s">
        <v>346</v>
      </c>
      <c r="H25" s="172" t="s">
        <v>351</v>
      </c>
      <c r="I25" s="172" t="s">
        <v>357</v>
      </c>
      <c r="J25" s="172" t="s">
        <v>362</v>
      </c>
      <c r="K25" s="172" t="s">
        <v>367</v>
      </c>
      <c r="L25" s="172" t="s">
        <v>370</v>
      </c>
      <c r="M25" s="2"/>
    </row>
    <row r="26" spans="1:13" ht="57.75" customHeight="1">
      <c r="A26" s="2"/>
      <c r="B26" s="142"/>
      <c r="C26" s="168"/>
      <c r="D26" s="172"/>
      <c r="E26" s="172"/>
      <c r="F26" s="172"/>
      <c r="G26" s="172"/>
      <c r="H26" s="172"/>
      <c r="I26" s="172"/>
      <c r="J26" s="172"/>
      <c r="K26" s="172"/>
      <c r="L26" s="172"/>
      <c r="M26" s="2"/>
    </row>
    <row r="27" spans="1:13">
      <c r="A27" s="2"/>
      <c r="B27" s="142"/>
      <c r="C27" s="168"/>
      <c r="D27" s="172" t="s">
        <v>328</v>
      </c>
      <c r="E27" s="172" t="s">
        <v>338</v>
      </c>
      <c r="F27" s="172" t="s">
        <v>342</v>
      </c>
      <c r="G27" s="172" t="s">
        <v>347</v>
      </c>
      <c r="H27" s="172" t="s">
        <v>352</v>
      </c>
      <c r="I27" s="172" t="s">
        <v>358</v>
      </c>
      <c r="J27" s="172" t="s">
        <v>363</v>
      </c>
      <c r="K27" s="172" t="s">
        <v>368</v>
      </c>
      <c r="L27" s="172" t="s">
        <v>371</v>
      </c>
      <c r="M27" s="2"/>
    </row>
    <row r="28" spans="1:13" ht="39.75" customHeight="1">
      <c r="A28" s="2"/>
      <c r="B28" s="142"/>
      <c r="C28" s="168"/>
      <c r="D28" s="172"/>
      <c r="E28" s="172"/>
      <c r="F28" s="172"/>
      <c r="G28" s="172"/>
      <c r="H28" s="172"/>
      <c r="I28" s="172"/>
      <c r="J28" s="172"/>
      <c r="K28" s="172"/>
      <c r="L28" s="172"/>
      <c r="M28" s="2"/>
    </row>
    <row r="29" spans="1:13">
      <c r="A29" s="2"/>
      <c r="B29" s="142"/>
      <c r="C29" s="168"/>
      <c r="D29" s="172" t="s">
        <v>329</v>
      </c>
      <c r="E29" s="172" t="s">
        <v>339</v>
      </c>
      <c r="F29" s="172" t="s">
        <v>343</v>
      </c>
      <c r="G29" s="172" t="s">
        <v>348</v>
      </c>
      <c r="H29" s="172" t="s">
        <v>353</v>
      </c>
      <c r="I29" s="172" t="s">
        <v>359</v>
      </c>
      <c r="J29" s="172" t="s">
        <v>364</v>
      </c>
      <c r="K29" s="172" t="s">
        <v>369</v>
      </c>
      <c r="L29" s="172" t="s">
        <v>372</v>
      </c>
      <c r="M29" s="2"/>
    </row>
    <row r="30" spans="1:13" ht="33" customHeight="1">
      <c r="A30" s="2"/>
      <c r="B30" s="142"/>
      <c r="C30" s="168"/>
      <c r="D30" s="172"/>
      <c r="E30" s="172"/>
      <c r="F30" s="172"/>
      <c r="G30" s="172"/>
      <c r="H30" s="172"/>
      <c r="I30" s="172"/>
      <c r="J30" s="172"/>
      <c r="K30" s="172"/>
      <c r="L30" s="172"/>
      <c r="M30" s="2"/>
    </row>
    <row r="31" spans="1:13">
      <c r="A31" s="2"/>
      <c r="B31" s="142"/>
      <c r="C31" s="168"/>
      <c r="D31" s="172" t="s">
        <v>330</v>
      </c>
      <c r="E31" s="172" t="s">
        <v>340</v>
      </c>
      <c r="F31" s="172" t="s">
        <v>344</v>
      </c>
      <c r="G31" s="172" t="s">
        <v>349</v>
      </c>
      <c r="H31" s="172" t="s">
        <v>354</v>
      </c>
      <c r="I31" s="172" t="s">
        <v>360</v>
      </c>
      <c r="J31" s="172" t="s">
        <v>128</v>
      </c>
      <c r="K31" s="172" t="s">
        <v>365</v>
      </c>
      <c r="L31" s="172" t="s">
        <v>365</v>
      </c>
      <c r="M31" s="2"/>
    </row>
    <row r="32" spans="1:13" ht="39.75" customHeight="1">
      <c r="A32" s="2"/>
      <c r="B32" s="142"/>
      <c r="C32" s="168"/>
      <c r="D32" s="172"/>
      <c r="E32" s="172"/>
      <c r="F32" s="172"/>
      <c r="G32" s="172"/>
      <c r="H32" s="172"/>
      <c r="I32" s="172"/>
      <c r="J32" s="172"/>
      <c r="K32" s="172"/>
      <c r="L32" s="172"/>
      <c r="M32" s="2"/>
    </row>
    <row r="33" spans="1:13" ht="39" customHeight="1">
      <c r="A33" s="2"/>
      <c r="B33" s="142"/>
      <c r="C33" s="168"/>
      <c r="D33" s="172" t="s">
        <v>331</v>
      </c>
      <c r="E33" s="172" t="s">
        <v>333</v>
      </c>
      <c r="F33" s="172" t="s">
        <v>345</v>
      </c>
      <c r="G33" s="172" t="s">
        <v>350</v>
      </c>
      <c r="H33" s="172" t="s">
        <v>336</v>
      </c>
      <c r="I33" s="172" t="s">
        <v>361</v>
      </c>
      <c r="J33" s="172" t="s">
        <v>365</v>
      </c>
      <c r="K33" s="169"/>
      <c r="L33" s="172" t="s">
        <v>373</v>
      </c>
      <c r="M33" s="2"/>
    </row>
    <row r="34" spans="1:13">
      <c r="A34" s="2"/>
      <c r="B34" s="142"/>
      <c r="C34" s="168"/>
      <c r="D34" s="172"/>
      <c r="E34" s="172"/>
      <c r="F34" s="172"/>
      <c r="G34" s="172"/>
      <c r="H34" s="172"/>
      <c r="I34" s="172"/>
      <c r="J34" s="172"/>
      <c r="K34" s="169"/>
      <c r="L34" s="172"/>
      <c r="M34" s="2"/>
    </row>
    <row r="35" spans="1:13">
      <c r="A35" s="2"/>
      <c r="B35" s="142"/>
      <c r="C35" s="168"/>
      <c r="D35" s="172" t="s">
        <v>332</v>
      </c>
      <c r="E35" s="172" t="s">
        <v>356</v>
      </c>
      <c r="F35" s="172" t="s">
        <v>334</v>
      </c>
      <c r="G35" s="172" t="s">
        <v>335</v>
      </c>
      <c r="H35" s="172" t="s">
        <v>355</v>
      </c>
      <c r="I35" s="169"/>
      <c r="J35" s="172" t="s">
        <v>366</v>
      </c>
      <c r="K35" s="169"/>
      <c r="L35" s="169"/>
      <c r="M35" s="2"/>
    </row>
    <row r="36" spans="1:13" ht="34.5" customHeight="1">
      <c r="A36" s="2"/>
      <c r="B36" s="142"/>
      <c r="C36" s="168"/>
      <c r="D36" s="172"/>
      <c r="E36" s="172"/>
      <c r="F36" s="172"/>
      <c r="G36" s="172"/>
      <c r="H36" s="172"/>
      <c r="I36" s="169"/>
      <c r="J36" s="172"/>
      <c r="K36" s="169"/>
      <c r="L36" s="169"/>
      <c r="M36" s="2"/>
    </row>
    <row r="39" spans="1:13">
      <c r="B39" s="99" t="s">
        <v>379</v>
      </c>
      <c r="C39" s="125"/>
      <c r="D39" s="125"/>
      <c r="E39" s="125"/>
      <c r="F39" s="125"/>
      <c r="G39" s="125"/>
      <c r="H39" s="125"/>
      <c r="I39" s="125"/>
      <c r="J39" s="125"/>
      <c r="K39" s="125"/>
      <c r="L39" s="125"/>
      <c r="M39" s="125"/>
    </row>
    <row r="40" spans="1:13">
      <c r="B40" s="98" t="s">
        <v>377</v>
      </c>
      <c r="C40" s="99"/>
      <c r="D40" s="98" t="s">
        <v>2</v>
      </c>
      <c r="E40" s="99"/>
      <c r="F40" s="98" t="s">
        <v>378</v>
      </c>
      <c r="G40" s="99"/>
      <c r="H40" s="98" t="s">
        <v>3</v>
      </c>
      <c r="I40" s="99"/>
      <c r="J40" s="98" t="s">
        <v>4</v>
      </c>
      <c r="K40" s="99"/>
      <c r="L40" s="98" t="s">
        <v>5</v>
      </c>
      <c r="M40" s="99"/>
    </row>
    <row r="41" spans="1:13">
      <c r="B41" s="121" t="s">
        <v>459</v>
      </c>
      <c r="C41" s="122"/>
      <c r="D41" s="161" t="s">
        <v>459</v>
      </c>
      <c r="E41" s="161"/>
      <c r="F41" s="100" t="s">
        <v>459</v>
      </c>
      <c r="G41" s="100"/>
      <c r="H41" s="100" t="s">
        <v>459</v>
      </c>
      <c r="I41" s="100"/>
      <c r="J41" s="100" t="s">
        <v>459</v>
      </c>
      <c r="K41" s="100"/>
      <c r="L41" s="100" t="s">
        <v>459</v>
      </c>
      <c r="M41" s="100"/>
    </row>
    <row r="42" spans="1:13">
      <c r="B42" s="20" t="s">
        <v>462</v>
      </c>
      <c r="C42" s="20" t="s">
        <v>463</v>
      </c>
      <c r="D42" s="22" t="s">
        <v>462</v>
      </c>
      <c r="E42" s="23" t="s">
        <v>463</v>
      </c>
      <c r="F42" s="14" t="s">
        <v>462</v>
      </c>
      <c r="G42" s="21" t="s">
        <v>463</v>
      </c>
      <c r="H42" s="27" t="s">
        <v>462</v>
      </c>
      <c r="I42" s="21" t="s">
        <v>463</v>
      </c>
      <c r="J42" s="27" t="s">
        <v>462</v>
      </c>
      <c r="K42" s="21" t="s">
        <v>463</v>
      </c>
      <c r="L42" s="27" t="s">
        <v>462</v>
      </c>
      <c r="M42" s="21" t="s">
        <v>463</v>
      </c>
    </row>
    <row r="43" spans="1:13">
      <c r="B43" s="43" t="e">
        <f>L29,L25,D29,E31</f>
        <v>#VALUE!</v>
      </c>
      <c r="C43" s="119">
        <f>B44/50*100</f>
        <v>8</v>
      </c>
      <c r="D43" s="131"/>
      <c r="E43" s="162">
        <v>0</v>
      </c>
      <c r="F43" s="133" t="e">
        <f>J31,F27</f>
        <v>#VALUE!</v>
      </c>
      <c r="G43" s="199">
        <f>F47/50*100</f>
        <v>4</v>
      </c>
      <c r="H43" s="101" t="e">
        <f>J29,K27</f>
        <v>#VALUE!</v>
      </c>
      <c r="I43" s="104">
        <f>(2/5)*100</f>
        <v>40</v>
      </c>
      <c r="J43" s="101" t="str">
        <f>H29</f>
        <v>Educacion ambiental</v>
      </c>
      <c r="K43" s="104">
        <f>(1/5)*100</f>
        <v>20</v>
      </c>
      <c r="L43" s="101" t="e">
        <f>E27,G27,G29,J25,J27</f>
        <v>#VALUE!</v>
      </c>
      <c r="M43" s="104">
        <f>(5/50)*100</f>
        <v>10</v>
      </c>
    </row>
    <row r="44" spans="1:13">
      <c r="B44" s="18">
        <v>4</v>
      </c>
      <c r="C44" s="120"/>
      <c r="D44" s="131"/>
      <c r="E44" s="162"/>
      <c r="F44" s="133"/>
      <c r="G44" s="199"/>
      <c r="H44" s="102"/>
      <c r="I44" s="105"/>
      <c r="J44" s="102"/>
      <c r="K44" s="105"/>
      <c r="L44" s="102"/>
      <c r="M44" s="105"/>
    </row>
    <row r="45" spans="1:13">
      <c r="B45" s="154" t="s">
        <v>460</v>
      </c>
      <c r="C45" s="155"/>
      <c r="D45" s="131"/>
      <c r="E45" s="162"/>
      <c r="F45" s="133"/>
      <c r="G45" s="199"/>
      <c r="H45" s="102"/>
      <c r="I45" s="105"/>
      <c r="J45" s="102"/>
      <c r="K45" s="105"/>
      <c r="L45" s="102"/>
      <c r="M45" s="105"/>
    </row>
    <row r="46" spans="1:13">
      <c r="B46" s="20" t="s">
        <v>462</v>
      </c>
      <c r="C46" s="20" t="s">
        <v>463</v>
      </c>
      <c r="D46" s="131"/>
      <c r="E46" s="162"/>
      <c r="F46" s="133"/>
      <c r="G46" s="199"/>
      <c r="H46" s="103"/>
      <c r="I46" s="106"/>
      <c r="J46" s="103"/>
      <c r="K46" s="106"/>
      <c r="L46" s="103"/>
      <c r="M46" s="106"/>
    </row>
    <row r="47" spans="1:13">
      <c r="B47" s="43" t="e">
        <f>K25,J25,J27,J29,I25,I27,H31,G27</f>
        <v>#VALUE!</v>
      </c>
      <c r="C47" s="204">
        <f>B48/50*100</f>
        <v>16</v>
      </c>
      <c r="D47" s="107">
        <v>0</v>
      </c>
      <c r="E47" s="162"/>
      <c r="F47" s="135">
        <v>2</v>
      </c>
      <c r="G47" s="199"/>
      <c r="H47" s="16"/>
      <c r="I47" s="16"/>
      <c r="J47" s="16"/>
      <c r="K47" s="16"/>
      <c r="L47" s="156"/>
      <c r="M47" s="157"/>
    </row>
    <row r="48" spans="1:13">
      <c r="B48" s="18">
        <v>8</v>
      </c>
      <c r="C48" s="205"/>
      <c r="D48" s="107"/>
      <c r="E48" s="162"/>
      <c r="F48" s="135"/>
      <c r="G48" s="199"/>
      <c r="H48" s="16"/>
      <c r="I48" s="16"/>
      <c r="J48" s="16"/>
      <c r="K48" s="16"/>
      <c r="L48" s="27"/>
      <c r="M48" s="21"/>
    </row>
    <row r="49" spans="2:13">
      <c r="B49" s="154" t="s">
        <v>461</v>
      </c>
      <c r="C49" s="155"/>
      <c r="D49" s="107"/>
      <c r="E49" s="162"/>
      <c r="F49" s="135"/>
      <c r="G49" s="199"/>
      <c r="H49" s="16"/>
      <c r="I49" s="16"/>
      <c r="J49" s="16"/>
      <c r="K49" s="16"/>
      <c r="L49" s="158"/>
      <c r="M49" s="104"/>
    </row>
    <row r="50" spans="2:13">
      <c r="B50" s="20" t="s">
        <v>462</v>
      </c>
      <c r="C50" s="20" t="s">
        <v>463</v>
      </c>
      <c r="D50" s="107"/>
      <c r="E50" s="162"/>
      <c r="F50" s="135"/>
      <c r="G50" s="199"/>
      <c r="H50" s="16"/>
      <c r="I50" s="16"/>
      <c r="J50" s="16"/>
      <c r="K50" s="16"/>
      <c r="L50" s="159"/>
      <c r="M50" s="105"/>
    </row>
    <row r="51" spans="2:13">
      <c r="B51" s="43" t="e">
        <f>K27,J27,I29,H27,H29,G33,H25,G31</f>
        <v>#VALUE!</v>
      </c>
      <c r="C51" s="204">
        <f>B52/50*100</f>
        <v>16</v>
      </c>
      <c r="D51" s="107"/>
      <c r="E51" s="162"/>
      <c r="F51" s="135"/>
      <c r="G51" s="199"/>
      <c r="H51" s="16"/>
      <c r="I51" s="16"/>
      <c r="J51" s="16"/>
      <c r="K51" s="16"/>
      <c r="L51" s="159"/>
      <c r="M51" s="105"/>
    </row>
    <row r="52" spans="2:13">
      <c r="B52" s="18">
        <v>8</v>
      </c>
      <c r="C52" s="205"/>
      <c r="D52" s="107"/>
      <c r="E52" s="162"/>
      <c r="F52" s="135"/>
      <c r="G52" s="199"/>
      <c r="H52" s="16"/>
      <c r="I52" s="16"/>
      <c r="J52" s="16"/>
      <c r="K52" s="16"/>
      <c r="L52" s="160"/>
      <c r="M52" s="106"/>
    </row>
    <row r="53" spans="2:13">
      <c r="B53" s="2"/>
      <c r="C53" s="2"/>
      <c r="D53" s="2"/>
      <c r="E53" s="2"/>
      <c r="F53" s="2"/>
      <c r="G53" s="2"/>
      <c r="H53" s="2"/>
      <c r="I53" s="2"/>
      <c r="J53" s="2"/>
      <c r="K53" s="2"/>
      <c r="L53" s="2"/>
      <c r="M53" s="2"/>
    </row>
    <row r="54" spans="2:13">
      <c r="B54" s="123" t="s">
        <v>464</v>
      </c>
      <c r="C54" s="126" t="s">
        <v>465</v>
      </c>
      <c r="D54" s="126"/>
      <c r="E54" s="126"/>
      <c r="F54" s="126"/>
      <c r="G54" s="126"/>
      <c r="H54" s="126"/>
      <c r="I54" s="126"/>
      <c r="J54" s="126"/>
      <c r="K54" s="126"/>
      <c r="L54" s="126"/>
      <c r="M54" s="126"/>
    </row>
    <row r="55" spans="2:13">
      <c r="B55" s="123"/>
      <c r="C55" s="126"/>
      <c r="D55" s="126"/>
      <c r="E55" s="126"/>
      <c r="F55" s="126"/>
      <c r="G55" s="126"/>
      <c r="H55" s="126"/>
      <c r="I55" s="126"/>
      <c r="J55" s="126"/>
      <c r="K55" s="126"/>
      <c r="L55" s="126"/>
      <c r="M55" s="126"/>
    </row>
    <row r="56" spans="2:13">
      <c r="B56" s="123"/>
      <c r="C56" s="126"/>
      <c r="D56" s="126"/>
      <c r="E56" s="126"/>
      <c r="F56" s="126"/>
      <c r="G56" s="126"/>
      <c r="H56" s="126"/>
      <c r="I56" s="126"/>
      <c r="J56" s="126"/>
      <c r="K56" s="126"/>
      <c r="L56" s="126"/>
      <c r="M56" s="126"/>
    </row>
  </sheetData>
  <mergeCells count="96">
    <mergeCell ref="L31:L32"/>
    <mergeCell ref="D33:D34"/>
    <mergeCell ref="F33:F34"/>
    <mergeCell ref="G33:G34"/>
    <mergeCell ref="I33:I34"/>
    <mergeCell ref="J33:J34"/>
    <mergeCell ref="L33:L34"/>
    <mergeCell ref="G31:G32"/>
    <mergeCell ref="H31:H32"/>
    <mergeCell ref="I31:I32"/>
    <mergeCell ref="J31:J32"/>
    <mergeCell ref="K31:K32"/>
    <mergeCell ref="H33:H34"/>
    <mergeCell ref="D31:D32"/>
    <mergeCell ref="E31:E32"/>
    <mergeCell ref="F31:F32"/>
    <mergeCell ref="L29:L30"/>
    <mergeCell ref="I25:I26"/>
    <mergeCell ref="J25:J26"/>
    <mergeCell ref="K25:K26"/>
    <mergeCell ref="L25:L26"/>
    <mergeCell ref="I27:I28"/>
    <mergeCell ref="G27:G28"/>
    <mergeCell ref="H27:H28"/>
    <mergeCell ref="I29:I30"/>
    <mergeCell ref="J29:J30"/>
    <mergeCell ref="K29:K30"/>
    <mergeCell ref="H29:H30"/>
    <mergeCell ref="G29:G30"/>
    <mergeCell ref="D29:D30"/>
    <mergeCell ref="E29:E30"/>
    <mergeCell ref="F29:F30"/>
    <mergeCell ref="D27:D28"/>
    <mergeCell ref="E27:E28"/>
    <mergeCell ref="F27:F28"/>
    <mergeCell ref="B8:C23"/>
    <mergeCell ref="D8:L23"/>
    <mergeCell ref="H25:H26"/>
    <mergeCell ref="J27:J28"/>
    <mergeCell ref="K27:K28"/>
    <mergeCell ref="L27:L28"/>
    <mergeCell ref="B24:C36"/>
    <mergeCell ref="D25:D26"/>
    <mergeCell ref="E25:E26"/>
    <mergeCell ref="F25:F26"/>
    <mergeCell ref="G25:G26"/>
    <mergeCell ref="D35:D36"/>
    <mergeCell ref="E35:E36"/>
    <mergeCell ref="H35:H36"/>
    <mergeCell ref="L35:L36"/>
    <mergeCell ref="K33:K36"/>
    <mergeCell ref="B2:C6"/>
    <mergeCell ref="D2:J2"/>
    <mergeCell ref="E3:J3"/>
    <mergeCell ref="E4:J4"/>
    <mergeCell ref="E5:J5"/>
    <mergeCell ref="I35:I36"/>
    <mergeCell ref="J35:J36"/>
    <mergeCell ref="E33:E34"/>
    <mergeCell ref="F35:F36"/>
    <mergeCell ref="G35:G36"/>
    <mergeCell ref="B39:M39"/>
    <mergeCell ref="B40:C40"/>
    <mergeCell ref="D40:E40"/>
    <mergeCell ref="F40:G40"/>
    <mergeCell ref="H40:I40"/>
    <mergeCell ref="J40:K40"/>
    <mergeCell ref="L40:M40"/>
    <mergeCell ref="B54:B56"/>
    <mergeCell ref="C54:M56"/>
    <mergeCell ref="B41:C41"/>
    <mergeCell ref="D41:E41"/>
    <mergeCell ref="F41:G41"/>
    <mergeCell ref="C43:C44"/>
    <mergeCell ref="D43:D46"/>
    <mergeCell ref="E43:E52"/>
    <mergeCell ref="F43:F46"/>
    <mergeCell ref="G43:G52"/>
    <mergeCell ref="B45:C45"/>
    <mergeCell ref="C47:C48"/>
    <mergeCell ref="D47:D52"/>
    <mergeCell ref="F47:F52"/>
    <mergeCell ref="B49:C49"/>
    <mergeCell ref="C51:C52"/>
    <mergeCell ref="L47:M47"/>
    <mergeCell ref="L49:L52"/>
    <mergeCell ref="M49:M52"/>
    <mergeCell ref="H41:I41"/>
    <mergeCell ref="J41:K41"/>
    <mergeCell ref="L41:M41"/>
    <mergeCell ref="H43:H46"/>
    <mergeCell ref="I43:I46"/>
    <mergeCell ref="J43:J46"/>
    <mergeCell ref="K43:K46"/>
    <mergeCell ref="L43:L46"/>
    <mergeCell ref="M43:M4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M54"/>
  <sheetViews>
    <sheetView zoomScale="70" zoomScaleNormal="70" workbookViewId="0">
      <selection activeCell="O51" sqref="O51"/>
    </sheetView>
  </sheetViews>
  <sheetFormatPr baseColWidth="10" defaultRowHeight="15"/>
  <cols>
    <col min="4" max="4" width="16.140625" customWidth="1"/>
    <col min="5" max="5" width="16.7109375" customWidth="1"/>
    <col min="6" max="6" width="17.5703125" customWidth="1"/>
    <col min="7" max="7" width="18.85546875" customWidth="1"/>
    <col min="8" max="8" width="17.140625" customWidth="1"/>
    <col min="9" max="9" width="16.5703125" customWidth="1"/>
    <col min="10" max="10" width="19.85546875" customWidth="1"/>
    <col min="11" max="11" width="19.5703125" customWidth="1"/>
    <col min="12" max="12" width="19.85546875" customWidth="1"/>
    <col min="13" max="13" width="17.5703125" customWidth="1"/>
  </cols>
  <sheetData>
    <row r="1" spans="1:13">
      <c r="A1" s="2"/>
      <c r="B1" s="2"/>
      <c r="C1" s="2"/>
      <c r="D1" s="2"/>
      <c r="E1" s="2"/>
      <c r="F1" s="2"/>
      <c r="G1" s="2"/>
      <c r="H1" s="2"/>
      <c r="I1" s="2"/>
      <c r="J1" s="2"/>
      <c r="K1" s="2"/>
      <c r="L1" s="2"/>
      <c r="M1" s="2"/>
    </row>
    <row r="2" spans="1:13">
      <c r="A2" s="2"/>
      <c r="B2" s="136"/>
      <c r="C2" s="136"/>
      <c r="D2" s="137" t="s">
        <v>374</v>
      </c>
      <c r="E2" s="138"/>
      <c r="F2" s="138"/>
      <c r="G2" s="138"/>
      <c r="H2" s="138"/>
      <c r="I2" s="138"/>
      <c r="J2" s="138"/>
      <c r="K2" s="2"/>
      <c r="L2" s="2"/>
      <c r="M2" s="2"/>
    </row>
    <row r="3" spans="1:13">
      <c r="A3" s="2"/>
      <c r="B3" s="136"/>
      <c r="C3" s="136"/>
      <c r="D3" s="3" t="s">
        <v>136</v>
      </c>
      <c r="E3" s="139" t="s">
        <v>324</v>
      </c>
      <c r="F3" s="139"/>
      <c r="G3" s="139"/>
      <c r="H3" s="139"/>
      <c r="I3" s="139"/>
      <c r="J3" s="139"/>
      <c r="K3" s="2"/>
      <c r="L3" s="2"/>
      <c r="M3" s="2"/>
    </row>
    <row r="4" spans="1:13">
      <c r="A4" s="2"/>
      <c r="B4" s="136"/>
      <c r="C4" s="136"/>
      <c r="D4" s="3" t="s">
        <v>10</v>
      </c>
      <c r="E4" s="136" t="s">
        <v>375</v>
      </c>
      <c r="F4" s="136"/>
      <c r="G4" s="136"/>
      <c r="H4" s="136"/>
      <c r="I4" s="136"/>
      <c r="J4" s="136"/>
      <c r="K4" s="2"/>
      <c r="L4" s="2"/>
      <c r="M4" s="2"/>
    </row>
    <row r="5" spans="1:13">
      <c r="A5" s="2"/>
      <c r="B5" s="136"/>
      <c r="C5" s="136"/>
      <c r="D5" s="3" t="s">
        <v>138</v>
      </c>
      <c r="E5" s="136" t="s">
        <v>13</v>
      </c>
      <c r="F5" s="136"/>
      <c r="G5" s="136"/>
      <c r="H5" s="136"/>
      <c r="I5" s="136"/>
      <c r="J5" s="136"/>
      <c r="K5" s="2"/>
      <c r="L5" s="2"/>
      <c r="M5" s="2"/>
    </row>
    <row r="6" spans="1:13">
      <c r="A6" s="2"/>
      <c r="B6" s="136"/>
      <c r="C6" s="136"/>
      <c r="D6" s="2"/>
      <c r="E6" s="2"/>
      <c r="F6" s="2"/>
      <c r="G6" s="2"/>
      <c r="H6" s="2"/>
      <c r="I6" s="2"/>
      <c r="J6" s="2"/>
      <c r="K6" s="2"/>
      <c r="L6" s="2"/>
      <c r="M6" s="2"/>
    </row>
    <row r="7" spans="1:13" ht="15.75" thickBot="1">
      <c r="A7" s="2"/>
      <c r="B7" s="2"/>
      <c r="C7" s="2"/>
      <c r="D7" s="2"/>
      <c r="E7" s="2"/>
      <c r="F7" s="2"/>
      <c r="G7" s="2"/>
      <c r="H7" s="2"/>
      <c r="I7" s="2"/>
      <c r="J7" s="2"/>
      <c r="K7" s="2"/>
      <c r="L7" s="2"/>
      <c r="M7" s="2"/>
    </row>
    <row r="8" spans="1:13" ht="15.75" customHeight="1" thickTop="1">
      <c r="A8" s="2"/>
      <c r="B8" s="144" t="s">
        <v>14</v>
      </c>
      <c r="C8" s="145"/>
      <c r="D8" s="206" t="s">
        <v>451</v>
      </c>
      <c r="E8" s="206"/>
      <c r="F8" s="206"/>
      <c r="G8" s="206"/>
      <c r="H8" s="206"/>
      <c r="I8" s="206"/>
      <c r="J8" s="206"/>
      <c r="K8" s="206"/>
      <c r="L8" s="206"/>
      <c r="M8" s="206"/>
    </row>
    <row r="9" spans="1:13">
      <c r="A9" s="2"/>
      <c r="B9" s="146"/>
      <c r="C9" s="147"/>
      <c r="D9" s="206"/>
      <c r="E9" s="206"/>
      <c r="F9" s="206"/>
      <c r="G9" s="206"/>
      <c r="H9" s="206"/>
      <c r="I9" s="206"/>
      <c r="J9" s="206"/>
      <c r="K9" s="206"/>
      <c r="L9" s="206"/>
      <c r="M9" s="206"/>
    </row>
    <row r="10" spans="1:13">
      <c r="A10" s="2"/>
      <c r="B10" s="146"/>
      <c r="C10" s="147"/>
      <c r="D10" s="206"/>
      <c r="E10" s="206"/>
      <c r="F10" s="206"/>
      <c r="G10" s="206"/>
      <c r="H10" s="206"/>
      <c r="I10" s="206"/>
      <c r="J10" s="206"/>
      <c r="K10" s="206"/>
      <c r="L10" s="206"/>
      <c r="M10" s="206"/>
    </row>
    <row r="11" spans="1:13">
      <c r="A11" s="2"/>
      <c r="B11" s="146"/>
      <c r="C11" s="147"/>
      <c r="D11" s="206"/>
      <c r="E11" s="206"/>
      <c r="F11" s="206"/>
      <c r="G11" s="206"/>
      <c r="H11" s="206"/>
      <c r="I11" s="206"/>
      <c r="J11" s="206"/>
      <c r="K11" s="206"/>
      <c r="L11" s="206"/>
      <c r="M11" s="206"/>
    </row>
    <row r="12" spans="1:13">
      <c r="A12" s="2"/>
      <c r="B12" s="146"/>
      <c r="C12" s="147"/>
      <c r="D12" s="206"/>
      <c r="E12" s="206"/>
      <c r="F12" s="206"/>
      <c r="G12" s="206"/>
      <c r="H12" s="206"/>
      <c r="I12" s="206"/>
      <c r="J12" s="206"/>
      <c r="K12" s="206"/>
      <c r="L12" s="206"/>
      <c r="M12" s="206"/>
    </row>
    <row r="13" spans="1:13">
      <c r="A13" s="2"/>
      <c r="B13" s="146"/>
      <c r="C13" s="147"/>
      <c r="D13" s="206"/>
      <c r="E13" s="206"/>
      <c r="F13" s="206"/>
      <c r="G13" s="206"/>
      <c r="H13" s="206"/>
      <c r="I13" s="206"/>
      <c r="J13" s="206"/>
      <c r="K13" s="206"/>
      <c r="L13" s="206"/>
      <c r="M13" s="206"/>
    </row>
    <row r="14" spans="1:13">
      <c r="A14" s="2"/>
      <c r="B14" s="146"/>
      <c r="C14" s="147"/>
      <c r="D14" s="206"/>
      <c r="E14" s="206"/>
      <c r="F14" s="206"/>
      <c r="G14" s="206"/>
      <c r="H14" s="206"/>
      <c r="I14" s="206"/>
      <c r="J14" s="206"/>
      <c r="K14" s="206"/>
      <c r="L14" s="206"/>
      <c r="M14" s="206"/>
    </row>
    <row r="15" spans="1:13">
      <c r="A15" s="2"/>
      <c r="B15" s="146"/>
      <c r="C15" s="147"/>
      <c r="D15" s="206"/>
      <c r="E15" s="206"/>
      <c r="F15" s="206"/>
      <c r="G15" s="206"/>
      <c r="H15" s="206"/>
      <c r="I15" s="206"/>
      <c r="J15" s="206"/>
      <c r="K15" s="206"/>
      <c r="L15" s="206"/>
      <c r="M15" s="206"/>
    </row>
    <row r="16" spans="1:13">
      <c r="A16" s="2"/>
      <c r="B16" s="146"/>
      <c r="C16" s="147"/>
      <c r="D16" s="206"/>
      <c r="E16" s="206"/>
      <c r="F16" s="206"/>
      <c r="G16" s="206"/>
      <c r="H16" s="206"/>
      <c r="I16" s="206"/>
      <c r="J16" s="206"/>
      <c r="K16" s="206"/>
      <c r="L16" s="206"/>
      <c r="M16" s="206"/>
    </row>
    <row r="17" spans="1:13">
      <c r="A17" s="2"/>
      <c r="B17" s="146"/>
      <c r="C17" s="147"/>
      <c r="D17" s="206"/>
      <c r="E17" s="206"/>
      <c r="F17" s="206"/>
      <c r="G17" s="206"/>
      <c r="H17" s="206"/>
      <c r="I17" s="206"/>
      <c r="J17" s="206"/>
      <c r="K17" s="206"/>
      <c r="L17" s="206"/>
      <c r="M17" s="206"/>
    </row>
    <row r="18" spans="1:13">
      <c r="A18" s="2"/>
      <c r="B18" s="146"/>
      <c r="C18" s="147"/>
      <c r="D18" s="206"/>
      <c r="E18" s="206"/>
      <c r="F18" s="206"/>
      <c r="G18" s="206"/>
      <c r="H18" s="206"/>
      <c r="I18" s="206"/>
      <c r="J18" s="206"/>
      <c r="K18" s="206"/>
      <c r="L18" s="206"/>
      <c r="M18" s="206"/>
    </row>
    <row r="19" spans="1:13">
      <c r="A19" s="2"/>
      <c r="B19" s="146"/>
      <c r="C19" s="147"/>
      <c r="D19" s="206"/>
      <c r="E19" s="206"/>
      <c r="F19" s="206"/>
      <c r="G19" s="206"/>
      <c r="H19" s="206"/>
      <c r="I19" s="206"/>
      <c r="J19" s="206"/>
      <c r="K19" s="206"/>
      <c r="L19" s="206"/>
      <c r="M19" s="206"/>
    </row>
    <row r="20" spans="1:13">
      <c r="A20" s="2"/>
      <c r="B20" s="146"/>
      <c r="C20" s="147"/>
      <c r="D20" s="206"/>
      <c r="E20" s="206"/>
      <c r="F20" s="206"/>
      <c r="G20" s="206"/>
      <c r="H20" s="206"/>
      <c r="I20" s="206"/>
      <c r="J20" s="206"/>
      <c r="K20" s="206"/>
      <c r="L20" s="206"/>
      <c r="M20" s="206"/>
    </row>
    <row r="21" spans="1:13">
      <c r="A21" s="2"/>
      <c r="B21" s="146"/>
      <c r="C21" s="147"/>
      <c r="D21" s="206"/>
      <c r="E21" s="206"/>
      <c r="F21" s="206"/>
      <c r="G21" s="206"/>
      <c r="H21" s="206"/>
      <c r="I21" s="206"/>
      <c r="J21" s="206"/>
      <c r="K21" s="206"/>
      <c r="L21" s="206"/>
      <c r="M21" s="206"/>
    </row>
    <row r="22" spans="1:13">
      <c r="A22" s="2"/>
      <c r="B22" s="140" t="s">
        <v>16</v>
      </c>
      <c r="C22" s="141"/>
      <c r="D22" s="4" t="s">
        <v>17</v>
      </c>
      <c r="E22" s="5" t="s">
        <v>18</v>
      </c>
      <c r="F22" s="4" t="s">
        <v>19</v>
      </c>
      <c r="G22" s="5" t="s">
        <v>20</v>
      </c>
      <c r="H22" s="4" t="s">
        <v>21</v>
      </c>
      <c r="I22" s="5" t="s">
        <v>22</v>
      </c>
      <c r="J22" s="4" t="s">
        <v>23</v>
      </c>
      <c r="K22" s="5" t="s">
        <v>24</v>
      </c>
      <c r="L22" s="4" t="s">
        <v>25</v>
      </c>
      <c r="M22" s="5" t="s">
        <v>129</v>
      </c>
    </row>
    <row r="23" spans="1:13" ht="31.5" customHeight="1">
      <c r="A23" s="2"/>
      <c r="B23" s="142"/>
      <c r="C23" s="143"/>
      <c r="D23" s="172" t="s">
        <v>393</v>
      </c>
      <c r="E23" s="172" t="s">
        <v>399</v>
      </c>
      <c r="F23" s="172" t="s">
        <v>405</v>
      </c>
      <c r="G23" s="172" t="s">
        <v>411</v>
      </c>
      <c r="H23" s="172" t="s">
        <v>417</v>
      </c>
      <c r="I23" s="172" t="s">
        <v>423</v>
      </c>
      <c r="J23" s="172" t="s">
        <v>429</v>
      </c>
      <c r="K23" s="172" t="s">
        <v>435</v>
      </c>
      <c r="L23" s="172" t="s">
        <v>441</v>
      </c>
      <c r="M23" s="172" t="s">
        <v>447</v>
      </c>
    </row>
    <row r="24" spans="1:13">
      <c r="A24" s="2"/>
      <c r="B24" s="142"/>
      <c r="C24" s="143"/>
      <c r="D24" s="172"/>
      <c r="E24" s="172"/>
      <c r="F24" s="172"/>
      <c r="G24" s="172"/>
      <c r="H24" s="172"/>
      <c r="I24" s="172"/>
      <c r="J24" s="172"/>
      <c r="K24" s="172"/>
      <c r="L24" s="172"/>
      <c r="M24" s="172"/>
    </row>
    <row r="25" spans="1:13">
      <c r="A25" s="2"/>
      <c r="B25" s="142"/>
      <c r="C25" s="143"/>
      <c r="D25" s="172" t="s">
        <v>394</v>
      </c>
      <c r="E25" s="172" t="s">
        <v>400</v>
      </c>
      <c r="F25" s="172" t="s">
        <v>406</v>
      </c>
      <c r="G25" s="172" t="s">
        <v>412</v>
      </c>
      <c r="H25" s="172" t="s">
        <v>418</v>
      </c>
      <c r="I25" s="172" t="s">
        <v>424</v>
      </c>
      <c r="J25" s="172" t="s">
        <v>430</v>
      </c>
      <c r="K25" s="172" t="s">
        <v>436</v>
      </c>
      <c r="L25" s="172" t="s">
        <v>442</v>
      </c>
      <c r="M25" s="172" t="s">
        <v>448</v>
      </c>
    </row>
    <row r="26" spans="1:13" ht="38.25" customHeight="1">
      <c r="A26" s="2"/>
      <c r="B26" s="142"/>
      <c r="C26" s="143"/>
      <c r="D26" s="172"/>
      <c r="E26" s="172"/>
      <c r="F26" s="172"/>
      <c r="G26" s="172"/>
      <c r="H26" s="172"/>
      <c r="I26" s="172"/>
      <c r="J26" s="172"/>
      <c r="K26" s="172"/>
      <c r="L26" s="172"/>
      <c r="M26" s="172"/>
    </row>
    <row r="27" spans="1:13">
      <c r="A27" s="2"/>
      <c r="B27" s="142"/>
      <c r="C27" s="143"/>
      <c r="D27" s="172" t="s">
        <v>395</v>
      </c>
      <c r="E27" s="172" t="s">
        <v>401</v>
      </c>
      <c r="F27" s="172" t="s">
        <v>407</v>
      </c>
      <c r="G27" s="172" t="s">
        <v>413</v>
      </c>
      <c r="H27" s="172" t="s">
        <v>419</v>
      </c>
      <c r="I27" s="172" t="s">
        <v>425</v>
      </c>
      <c r="J27" s="172" t="s">
        <v>431</v>
      </c>
      <c r="K27" s="172" t="s">
        <v>437</v>
      </c>
      <c r="L27" s="172" t="s">
        <v>443</v>
      </c>
      <c r="M27" s="172" t="s">
        <v>449</v>
      </c>
    </row>
    <row r="28" spans="1:13" ht="45.75" customHeight="1">
      <c r="A28" s="2"/>
      <c r="B28" s="142"/>
      <c r="C28" s="143"/>
      <c r="D28" s="172"/>
      <c r="E28" s="172"/>
      <c r="F28" s="172"/>
      <c r="G28" s="172"/>
      <c r="H28" s="172"/>
      <c r="I28" s="172"/>
      <c r="J28" s="172"/>
      <c r="K28" s="172"/>
      <c r="L28" s="172"/>
      <c r="M28" s="172"/>
    </row>
    <row r="29" spans="1:13">
      <c r="A29" s="2"/>
      <c r="B29" s="142"/>
      <c r="C29" s="143"/>
      <c r="D29" s="172" t="s">
        <v>396</v>
      </c>
      <c r="E29" s="172" t="s">
        <v>402</v>
      </c>
      <c r="F29" s="172" t="s">
        <v>408</v>
      </c>
      <c r="G29" s="172" t="s">
        <v>414</v>
      </c>
      <c r="H29" s="172" t="s">
        <v>420</v>
      </c>
      <c r="I29" s="172" t="s">
        <v>426</v>
      </c>
      <c r="J29" s="172" t="s">
        <v>432</v>
      </c>
      <c r="K29" s="172" t="s">
        <v>438</v>
      </c>
      <c r="L29" s="172" t="s">
        <v>444</v>
      </c>
      <c r="M29" s="172" t="s">
        <v>450</v>
      </c>
    </row>
    <row r="30" spans="1:13" ht="42.75" customHeight="1">
      <c r="A30" s="2"/>
      <c r="B30" s="142"/>
      <c r="C30" s="143"/>
      <c r="D30" s="172"/>
      <c r="E30" s="172"/>
      <c r="F30" s="172"/>
      <c r="G30" s="172"/>
      <c r="H30" s="172"/>
      <c r="I30" s="172"/>
      <c r="J30" s="172"/>
      <c r="K30" s="172"/>
      <c r="L30" s="172"/>
      <c r="M30" s="172"/>
    </row>
    <row r="31" spans="1:13" ht="26.25" customHeight="1">
      <c r="A31" s="2"/>
      <c r="B31" s="142"/>
      <c r="C31" s="143"/>
      <c r="D31" s="172" t="s">
        <v>397</v>
      </c>
      <c r="E31" s="172" t="s">
        <v>403</v>
      </c>
      <c r="F31" s="172" t="s">
        <v>409</v>
      </c>
      <c r="G31" s="172" t="s">
        <v>415</v>
      </c>
      <c r="H31" s="172" t="s">
        <v>421</v>
      </c>
      <c r="I31" s="172" t="s">
        <v>427</v>
      </c>
      <c r="J31" s="172" t="s">
        <v>433</v>
      </c>
      <c r="K31" s="172" t="s">
        <v>439</v>
      </c>
      <c r="L31" s="172" t="s">
        <v>445</v>
      </c>
      <c r="M31" s="192"/>
    </row>
    <row r="32" spans="1:13">
      <c r="A32" s="2"/>
      <c r="B32" s="142"/>
      <c r="C32" s="143"/>
      <c r="D32" s="172"/>
      <c r="E32" s="172"/>
      <c r="F32" s="172"/>
      <c r="G32" s="172"/>
      <c r="H32" s="172"/>
      <c r="I32" s="172"/>
      <c r="J32" s="172"/>
      <c r="K32" s="172"/>
      <c r="L32" s="172"/>
      <c r="M32" s="193"/>
    </row>
    <row r="33" spans="1:13" ht="48.75" customHeight="1">
      <c r="A33" s="2"/>
      <c r="B33" s="142"/>
      <c r="C33" s="143"/>
      <c r="D33" s="172" t="s">
        <v>398</v>
      </c>
      <c r="E33" s="172" t="s">
        <v>404</v>
      </c>
      <c r="F33" s="172" t="s">
        <v>410</v>
      </c>
      <c r="G33" s="172" t="s">
        <v>416</v>
      </c>
      <c r="H33" s="172" t="s">
        <v>422</v>
      </c>
      <c r="I33" s="172" t="s">
        <v>428</v>
      </c>
      <c r="J33" s="172" t="s">
        <v>434</v>
      </c>
      <c r="K33" s="172" t="s">
        <v>440</v>
      </c>
      <c r="L33" s="172" t="s">
        <v>446</v>
      </c>
      <c r="M33" s="193"/>
    </row>
    <row r="34" spans="1:13">
      <c r="A34" s="2"/>
      <c r="B34" s="142"/>
      <c r="C34" s="143"/>
      <c r="D34" s="172"/>
      <c r="E34" s="172"/>
      <c r="F34" s="172"/>
      <c r="G34" s="172"/>
      <c r="H34" s="172"/>
      <c r="I34" s="172"/>
      <c r="J34" s="172"/>
      <c r="K34" s="172"/>
      <c r="L34" s="172"/>
      <c r="M34" s="200"/>
    </row>
    <row r="37" spans="1:13">
      <c r="B37" s="99" t="s">
        <v>379</v>
      </c>
      <c r="C37" s="125"/>
      <c r="D37" s="125"/>
      <c r="E37" s="125"/>
      <c r="F37" s="125"/>
      <c r="G37" s="125"/>
      <c r="H37" s="125"/>
      <c r="I37" s="125"/>
      <c r="J37" s="125"/>
      <c r="K37" s="125"/>
      <c r="L37" s="125"/>
      <c r="M37" s="125"/>
    </row>
    <row r="38" spans="1:13">
      <c r="B38" s="98" t="s">
        <v>377</v>
      </c>
      <c r="C38" s="99"/>
      <c r="D38" s="98" t="s">
        <v>2</v>
      </c>
      <c r="E38" s="99"/>
      <c r="F38" s="98" t="s">
        <v>378</v>
      </c>
      <c r="G38" s="99"/>
      <c r="H38" s="98" t="s">
        <v>3</v>
      </c>
      <c r="I38" s="99"/>
      <c r="J38" s="98" t="s">
        <v>4</v>
      </c>
      <c r="K38" s="99"/>
      <c r="L38" s="98" t="s">
        <v>5</v>
      </c>
      <c r="M38" s="99"/>
    </row>
    <row r="39" spans="1:13">
      <c r="B39" s="121" t="s">
        <v>459</v>
      </c>
      <c r="C39" s="122"/>
      <c r="D39" s="161" t="s">
        <v>459</v>
      </c>
      <c r="E39" s="161"/>
      <c r="F39" s="100" t="s">
        <v>459</v>
      </c>
      <c r="G39" s="100"/>
      <c r="H39" s="100" t="s">
        <v>459</v>
      </c>
      <c r="I39" s="100"/>
      <c r="J39" s="100" t="s">
        <v>459</v>
      </c>
      <c r="K39" s="100"/>
      <c r="L39" s="100" t="s">
        <v>459</v>
      </c>
      <c r="M39" s="100"/>
    </row>
    <row r="40" spans="1:13">
      <c r="B40" s="20" t="s">
        <v>462</v>
      </c>
      <c r="C40" s="20" t="s">
        <v>463</v>
      </c>
      <c r="D40" s="22" t="s">
        <v>462</v>
      </c>
      <c r="E40" s="23" t="s">
        <v>463</v>
      </c>
      <c r="F40" s="14" t="s">
        <v>462</v>
      </c>
      <c r="G40" s="21" t="s">
        <v>463</v>
      </c>
      <c r="H40" s="27" t="s">
        <v>462</v>
      </c>
      <c r="I40" s="21" t="s">
        <v>463</v>
      </c>
      <c r="J40" s="27" t="s">
        <v>462</v>
      </c>
      <c r="K40" s="21" t="s">
        <v>463</v>
      </c>
      <c r="L40" s="27" t="s">
        <v>462</v>
      </c>
      <c r="M40" s="21" t="s">
        <v>463</v>
      </c>
    </row>
    <row r="41" spans="1:13">
      <c r="B41" s="43" t="e">
        <f>D33,D31,D27,E31,F31,I27</f>
        <v>#VALUE!</v>
      </c>
      <c r="C41" s="152">
        <f>B42/58*100</f>
        <v>10.344827586206897</v>
      </c>
      <c r="D41" s="131" t="str">
        <f>J25</f>
        <v xml:space="preserve">Desarrollo Comunitario </v>
      </c>
      <c r="E41" s="124">
        <f>D45/58*100</f>
        <v>1.7241379310344827</v>
      </c>
      <c r="F41" s="133" t="str">
        <f>H33</f>
        <v>Metodologia de la Investigaciòn</v>
      </c>
      <c r="G41" s="199">
        <f>F45/58*100</f>
        <v>1.7241379310344827</v>
      </c>
      <c r="H41" s="101" t="e">
        <f>L31,K25</f>
        <v>#VALUE!</v>
      </c>
      <c r="I41" s="104">
        <f>(2/5)*100</f>
        <v>40</v>
      </c>
      <c r="J41" s="101" t="e">
        <f>L33,H29,J27</f>
        <v>#VALUE!</v>
      </c>
      <c r="K41" s="104">
        <f>(3/5)*100</f>
        <v>60</v>
      </c>
      <c r="L41" s="101" t="e">
        <f>D27,E33,F29,G27,H23,I23,J29,L25,L27,L33</f>
        <v>#VALUE!</v>
      </c>
      <c r="M41" s="104">
        <f>(10/58)*100</f>
        <v>17.241379310344829</v>
      </c>
    </row>
    <row r="42" spans="1:13">
      <c r="B42" s="18">
        <v>6</v>
      </c>
      <c r="C42" s="153"/>
      <c r="D42" s="131"/>
      <c r="E42" s="124"/>
      <c r="F42" s="133"/>
      <c r="G42" s="199"/>
      <c r="H42" s="102"/>
      <c r="I42" s="105"/>
      <c r="J42" s="102"/>
      <c r="K42" s="105"/>
      <c r="L42" s="102"/>
      <c r="M42" s="105"/>
    </row>
    <row r="43" spans="1:13">
      <c r="B43" s="154" t="s">
        <v>460</v>
      </c>
      <c r="C43" s="155"/>
      <c r="D43" s="131"/>
      <c r="E43" s="124"/>
      <c r="F43" s="133"/>
      <c r="G43" s="199"/>
      <c r="H43" s="102"/>
      <c r="I43" s="105"/>
      <c r="J43" s="102"/>
      <c r="K43" s="105"/>
      <c r="L43" s="102"/>
      <c r="M43" s="105"/>
    </row>
    <row r="44" spans="1:13">
      <c r="B44" s="20" t="s">
        <v>462</v>
      </c>
      <c r="C44" s="20" t="s">
        <v>463</v>
      </c>
      <c r="D44" s="131"/>
      <c r="E44" s="124"/>
      <c r="F44" s="133"/>
      <c r="G44" s="199"/>
      <c r="H44" s="103"/>
      <c r="I44" s="106"/>
      <c r="J44" s="103"/>
      <c r="K44" s="106"/>
      <c r="L44" s="103"/>
      <c r="M44" s="106"/>
    </row>
    <row r="45" spans="1:13">
      <c r="B45" s="43" t="e">
        <f>L25,L27,L31,K31,I29,H29,G33,E25,F27</f>
        <v>#VALUE!</v>
      </c>
      <c r="C45" s="152">
        <f>B46/58*100</f>
        <v>15.517241379310345</v>
      </c>
      <c r="D45" s="107">
        <v>1</v>
      </c>
      <c r="E45" s="124"/>
      <c r="F45" s="135">
        <v>1</v>
      </c>
      <c r="G45" s="199"/>
      <c r="H45" s="16"/>
      <c r="I45" s="16"/>
      <c r="J45" s="16"/>
      <c r="K45" s="16"/>
      <c r="L45" s="156"/>
      <c r="M45" s="157"/>
    </row>
    <row r="46" spans="1:13">
      <c r="B46" s="18">
        <v>9</v>
      </c>
      <c r="C46" s="153"/>
      <c r="D46" s="107"/>
      <c r="E46" s="124"/>
      <c r="F46" s="135"/>
      <c r="G46" s="199"/>
      <c r="H46" s="16"/>
      <c r="I46" s="16"/>
      <c r="J46" s="16"/>
      <c r="K46" s="16"/>
      <c r="L46" s="27"/>
      <c r="M46" s="21"/>
    </row>
    <row r="47" spans="1:13">
      <c r="B47" s="154" t="s">
        <v>461</v>
      </c>
      <c r="C47" s="155"/>
      <c r="D47" s="107"/>
      <c r="E47" s="124"/>
      <c r="F47" s="135"/>
      <c r="G47" s="199"/>
      <c r="H47" s="16"/>
      <c r="I47" s="16"/>
      <c r="J47" s="16"/>
      <c r="K47" s="16"/>
      <c r="L47" s="158"/>
      <c r="M47" s="104"/>
    </row>
    <row r="48" spans="1:13">
      <c r="B48" s="20" t="s">
        <v>462</v>
      </c>
      <c r="C48" s="20" t="s">
        <v>463</v>
      </c>
      <c r="D48" s="107"/>
      <c r="E48" s="124"/>
      <c r="F48" s="135"/>
      <c r="G48" s="199"/>
      <c r="H48" s="16"/>
      <c r="I48" s="16"/>
      <c r="J48" s="16"/>
      <c r="K48" s="16"/>
      <c r="L48" s="159"/>
      <c r="M48" s="105"/>
    </row>
    <row r="49" spans="2:13">
      <c r="B49" s="43" t="e">
        <f>K23,K25,K27,G23,I31,F25,K33,G27</f>
        <v>#VALUE!</v>
      </c>
      <c r="C49" s="152">
        <f>B50/58*100</f>
        <v>13.793103448275861</v>
      </c>
      <c r="D49" s="107"/>
      <c r="E49" s="124"/>
      <c r="F49" s="135"/>
      <c r="G49" s="199"/>
      <c r="H49" s="16"/>
      <c r="I49" s="16"/>
      <c r="J49" s="16"/>
      <c r="K49" s="16"/>
      <c r="L49" s="159"/>
      <c r="M49" s="105"/>
    </row>
    <row r="50" spans="2:13">
      <c r="B50" s="18">
        <v>8</v>
      </c>
      <c r="C50" s="153"/>
      <c r="D50" s="107"/>
      <c r="E50" s="124"/>
      <c r="F50" s="135"/>
      <c r="G50" s="199"/>
      <c r="H50" s="16"/>
      <c r="I50" s="16"/>
      <c r="J50" s="16"/>
      <c r="K50" s="16"/>
      <c r="L50" s="160"/>
      <c r="M50" s="106"/>
    </row>
    <row r="51" spans="2:13">
      <c r="B51" s="2"/>
      <c r="C51" s="2"/>
      <c r="D51" s="2"/>
      <c r="E51" s="2"/>
      <c r="F51" s="2"/>
      <c r="G51" s="2"/>
      <c r="H51" s="2"/>
      <c r="I51" s="2"/>
      <c r="J51" s="2"/>
      <c r="K51" s="2"/>
      <c r="L51" s="2"/>
      <c r="M51" s="2"/>
    </row>
    <row r="52" spans="2:13">
      <c r="B52" s="123" t="s">
        <v>464</v>
      </c>
      <c r="C52" s="126" t="s">
        <v>465</v>
      </c>
      <c r="D52" s="126"/>
      <c r="E52" s="126"/>
      <c r="F52" s="126"/>
      <c r="G52" s="126"/>
      <c r="H52" s="126"/>
      <c r="I52" s="126"/>
      <c r="J52" s="126"/>
      <c r="K52" s="126"/>
      <c r="L52" s="126"/>
      <c r="M52" s="126"/>
    </row>
    <row r="53" spans="2:13">
      <c r="B53" s="123"/>
      <c r="C53" s="126"/>
      <c r="D53" s="126"/>
      <c r="E53" s="126"/>
      <c r="F53" s="126"/>
      <c r="G53" s="126"/>
      <c r="H53" s="126"/>
      <c r="I53" s="126"/>
      <c r="J53" s="126"/>
      <c r="K53" s="126"/>
      <c r="L53" s="126"/>
      <c r="M53" s="126"/>
    </row>
    <row r="54" spans="2:13">
      <c r="B54" s="123"/>
      <c r="C54" s="126"/>
      <c r="D54" s="126"/>
      <c r="E54" s="126"/>
      <c r="F54" s="126"/>
      <c r="G54" s="126"/>
      <c r="H54" s="126"/>
      <c r="I54" s="126"/>
      <c r="J54" s="126"/>
      <c r="K54" s="126"/>
      <c r="L54" s="126"/>
      <c r="M54" s="126"/>
    </row>
  </sheetData>
  <mergeCells count="102">
    <mergeCell ref="D31:D32"/>
    <mergeCell ref="E31:E32"/>
    <mergeCell ref="F31:F32"/>
    <mergeCell ref="G31:G32"/>
    <mergeCell ref="H31:H32"/>
    <mergeCell ref="I31:I32"/>
    <mergeCell ref="J31:J32"/>
    <mergeCell ref="M29:M30"/>
    <mergeCell ref="G29:G30"/>
    <mergeCell ref="H29:H30"/>
    <mergeCell ref="I29:I30"/>
    <mergeCell ref="J29:J30"/>
    <mergeCell ref="K29:K30"/>
    <mergeCell ref="H33:H34"/>
    <mergeCell ref="I33:I34"/>
    <mergeCell ref="J33:J34"/>
    <mergeCell ref="K33:K34"/>
    <mergeCell ref="B2:C6"/>
    <mergeCell ref="D2:J2"/>
    <mergeCell ref="E3:J3"/>
    <mergeCell ref="E4:J4"/>
    <mergeCell ref="E5:J5"/>
    <mergeCell ref="D8:M21"/>
    <mergeCell ref="B22:C34"/>
    <mergeCell ref="D23:D24"/>
    <mergeCell ref="E23:E24"/>
    <mergeCell ref="F23:F24"/>
    <mergeCell ref="G23:G24"/>
    <mergeCell ref="D33:D34"/>
    <mergeCell ref="E33:E34"/>
    <mergeCell ref="F33:F34"/>
    <mergeCell ref="G33:G34"/>
    <mergeCell ref="D27:D28"/>
    <mergeCell ref="E27:E28"/>
    <mergeCell ref="F27:F28"/>
    <mergeCell ref="G27:G28"/>
    <mergeCell ref="D29:D30"/>
    <mergeCell ref="E29:E30"/>
    <mergeCell ref="L33:L34"/>
    <mergeCell ref="K27:K28"/>
    <mergeCell ref="L27:L28"/>
    <mergeCell ref="B8:C21"/>
    <mergeCell ref="L45:M45"/>
    <mergeCell ref="L47:L50"/>
    <mergeCell ref="M47:M50"/>
    <mergeCell ref="H39:I39"/>
    <mergeCell ref="J39:K39"/>
    <mergeCell ref="L39:M39"/>
    <mergeCell ref="F29:F30"/>
    <mergeCell ref="H23:H24"/>
    <mergeCell ref="D25:D26"/>
    <mergeCell ref="E25:E26"/>
    <mergeCell ref="F25:F26"/>
    <mergeCell ref="G25:G26"/>
    <mergeCell ref="H25:H26"/>
    <mergeCell ref="M31:M34"/>
    <mergeCell ref="M23:M24"/>
    <mergeCell ref="M25:M26"/>
    <mergeCell ref="M27:M28"/>
    <mergeCell ref="B37:M37"/>
    <mergeCell ref="B38:C38"/>
    <mergeCell ref="D38:E38"/>
    <mergeCell ref="F38:G38"/>
    <mergeCell ref="H38:I38"/>
    <mergeCell ref="J38:K38"/>
    <mergeCell ref="J27:J28"/>
    <mergeCell ref="H41:H44"/>
    <mergeCell ref="I41:I44"/>
    <mergeCell ref="J41:J44"/>
    <mergeCell ref="K41:K44"/>
    <mergeCell ref="L41:L44"/>
    <mergeCell ref="I23:I24"/>
    <mergeCell ref="J23:J24"/>
    <mergeCell ref="K23:K24"/>
    <mergeCell ref="L23:L24"/>
    <mergeCell ref="K31:K32"/>
    <mergeCell ref="L31:L32"/>
    <mergeCell ref="L38:M38"/>
    <mergeCell ref="M41:M44"/>
    <mergeCell ref="I25:I26"/>
    <mergeCell ref="L29:L30"/>
    <mergeCell ref="B52:B54"/>
    <mergeCell ref="C52:M54"/>
    <mergeCell ref="B39:C39"/>
    <mergeCell ref="D39:E39"/>
    <mergeCell ref="F39:G39"/>
    <mergeCell ref="C41:C42"/>
    <mergeCell ref="D41:D44"/>
    <mergeCell ref="E41:E50"/>
    <mergeCell ref="F41:F44"/>
    <mergeCell ref="G41:G50"/>
    <mergeCell ref="B43:C43"/>
    <mergeCell ref="C45:C46"/>
    <mergeCell ref="D45:D50"/>
    <mergeCell ref="F45:F50"/>
    <mergeCell ref="B47:C47"/>
    <mergeCell ref="C49:C50"/>
    <mergeCell ref="J25:J26"/>
    <mergeCell ref="K25:K26"/>
    <mergeCell ref="L25:L26"/>
    <mergeCell ref="H27:H28"/>
    <mergeCell ref="I27:I28"/>
  </mergeCells>
  <pageMargins left="0.7" right="0.7" top="0.75" bottom="0.75" header="0.3" footer="0.3"/>
  <pageSetup paperSize="0" orientation="portrait" horizontalDpi="0" verticalDpi="0" copies="0"/>
  <drawing r:id="rId1"/>
</worksheet>
</file>

<file path=xl/worksheets/sheet9.xml><?xml version="1.0" encoding="utf-8"?>
<worksheet xmlns="http://schemas.openxmlformats.org/spreadsheetml/2006/main" xmlns:r="http://schemas.openxmlformats.org/officeDocument/2006/relationships">
  <dimension ref="A1:L37"/>
  <sheetViews>
    <sheetView tabSelected="1" topLeftCell="A7" zoomScale="55" zoomScaleNormal="55" workbookViewId="0">
      <selection activeCell="L22" sqref="L22"/>
    </sheetView>
  </sheetViews>
  <sheetFormatPr baseColWidth="10" defaultRowHeight="15"/>
  <cols>
    <col min="2" max="2" width="49.5703125" customWidth="1"/>
    <col min="3" max="4" width="58.5703125" customWidth="1"/>
    <col min="5" max="7" width="14.140625" customWidth="1"/>
    <col min="10" max="10" width="18" customWidth="1"/>
    <col min="11" max="11" width="20.85546875" customWidth="1"/>
    <col min="12" max="12" width="23.5703125" customWidth="1"/>
  </cols>
  <sheetData>
    <row r="1" spans="1:12">
      <c r="A1" s="231" t="s">
        <v>392</v>
      </c>
      <c r="B1" s="230" t="s">
        <v>390</v>
      </c>
      <c r="C1" s="230" t="s">
        <v>391</v>
      </c>
      <c r="D1" s="228" t="s">
        <v>471</v>
      </c>
      <c r="E1" s="125" t="s">
        <v>389</v>
      </c>
      <c r="F1" s="125"/>
      <c r="G1" s="125"/>
      <c r="H1" s="125"/>
      <c r="I1" s="125"/>
      <c r="J1" s="125"/>
      <c r="K1" s="125"/>
      <c r="L1" s="125"/>
    </row>
    <row r="2" spans="1:12">
      <c r="A2" s="231"/>
      <c r="B2" s="230"/>
      <c r="C2" s="230"/>
      <c r="D2" s="229"/>
      <c r="E2" s="98" t="s">
        <v>377</v>
      </c>
      <c r="F2" s="227"/>
      <c r="G2" s="99"/>
      <c r="H2" s="12" t="s">
        <v>2</v>
      </c>
      <c r="I2" s="12" t="s">
        <v>378</v>
      </c>
      <c r="J2" s="12" t="s">
        <v>3</v>
      </c>
      <c r="K2" s="12" t="s">
        <v>4</v>
      </c>
      <c r="L2" s="13" t="s">
        <v>5</v>
      </c>
    </row>
    <row r="3" spans="1:12">
      <c r="A3" s="136">
        <v>1</v>
      </c>
      <c r="B3" s="225" t="s">
        <v>380</v>
      </c>
      <c r="C3" s="226" t="s">
        <v>9</v>
      </c>
      <c r="D3" s="209" t="s">
        <v>11</v>
      </c>
      <c r="E3" s="29" t="s">
        <v>459</v>
      </c>
      <c r="F3" s="29" t="s">
        <v>460</v>
      </c>
      <c r="G3" s="29" t="s">
        <v>461</v>
      </c>
      <c r="H3" s="31" t="s">
        <v>459</v>
      </c>
      <c r="I3" s="29" t="s">
        <v>459</v>
      </c>
      <c r="J3" s="40" t="s">
        <v>459</v>
      </c>
      <c r="K3" s="41" t="s">
        <v>459</v>
      </c>
      <c r="L3" s="40" t="s">
        <v>459</v>
      </c>
    </row>
    <row r="4" spans="1:12">
      <c r="A4" s="136"/>
      <c r="B4" s="225"/>
      <c r="C4" s="226"/>
      <c r="D4" s="210"/>
      <c r="E4" s="32">
        <f>UDFJDC!C66</f>
        <v>21.666666666666668</v>
      </c>
      <c r="F4" s="37">
        <f>UDFJDC!C70</f>
        <v>10</v>
      </c>
      <c r="G4" s="37">
        <f>UDFJDC!C74</f>
        <v>20</v>
      </c>
      <c r="H4" s="30">
        <f>UDFJDC!E66</f>
        <v>5</v>
      </c>
      <c r="I4" s="32">
        <f>UDFJDC!G66</f>
        <v>3.3333333333333335</v>
      </c>
      <c r="J4" s="45">
        <f>UDFJDC!I66</f>
        <v>60</v>
      </c>
      <c r="K4" s="46">
        <f>UDFJDC!K66</f>
        <v>40</v>
      </c>
      <c r="L4" s="47">
        <f>UDFJDC!M66</f>
        <v>8.3333333333333321</v>
      </c>
    </row>
    <row r="5" spans="1:12">
      <c r="A5" s="136">
        <v>2</v>
      </c>
      <c r="B5" s="225" t="s">
        <v>381</v>
      </c>
      <c r="C5" s="226" t="s">
        <v>9</v>
      </c>
      <c r="D5" s="209" t="s">
        <v>11</v>
      </c>
      <c r="E5" s="36" t="s">
        <v>459</v>
      </c>
      <c r="F5" s="36" t="s">
        <v>460</v>
      </c>
      <c r="G5" s="36" t="s">
        <v>461</v>
      </c>
      <c r="H5" s="31" t="s">
        <v>459</v>
      </c>
      <c r="I5" s="29" t="s">
        <v>459</v>
      </c>
      <c r="J5" s="48" t="s">
        <v>459</v>
      </c>
      <c r="K5" s="49" t="s">
        <v>459</v>
      </c>
      <c r="L5" s="48" t="s">
        <v>459</v>
      </c>
    </row>
    <row r="6" spans="1:12">
      <c r="A6" s="136"/>
      <c r="B6" s="225"/>
      <c r="C6" s="226"/>
      <c r="D6" s="210"/>
      <c r="E6" s="39">
        <f>UPC!C31</f>
        <v>25</v>
      </c>
      <c r="F6" s="35">
        <f>UPC!C35</f>
        <v>9.6153846153846168</v>
      </c>
      <c r="G6" s="35">
        <f>UPC!C39</f>
        <v>19.230769230769234</v>
      </c>
      <c r="H6" s="44">
        <f>UPC!E31</f>
        <v>0</v>
      </c>
      <c r="I6" s="33">
        <f>UPC!G31</f>
        <v>1.9230769230769231</v>
      </c>
      <c r="J6" s="45">
        <f>UPC!I31</f>
        <v>40</v>
      </c>
      <c r="K6" s="46">
        <f>UPC!K31</f>
        <v>60</v>
      </c>
      <c r="L6" s="47">
        <f>UPC!M31</f>
        <v>9.6153846153846168</v>
      </c>
    </row>
    <row r="7" spans="1:12">
      <c r="A7" s="136">
        <v>3</v>
      </c>
      <c r="B7" s="135" t="s">
        <v>382</v>
      </c>
      <c r="C7" s="226" t="s">
        <v>137</v>
      </c>
      <c r="D7" s="209" t="s">
        <v>11</v>
      </c>
      <c r="E7" s="36" t="s">
        <v>459</v>
      </c>
      <c r="F7" s="36" t="s">
        <v>460</v>
      </c>
      <c r="G7" s="36" t="s">
        <v>461</v>
      </c>
      <c r="H7" s="31" t="s">
        <v>459</v>
      </c>
      <c r="I7" s="29" t="s">
        <v>459</v>
      </c>
      <c r="J7" s="48" t="s">
        <v>459</v>
      </c>
      <c r="K7" s="49" t="s">
        <v>459</v>
      </c>
      <c r="L7" s="48" t="s">
        <v>459</v>
      </c>
    </row>
    <row r="8" spans="1:12">
      <c r="A8" s="136"/>
      <c r="B8" s="135"/>
      <c r="C8" s="226"/>
      <c r="D8" s="210"/>
      <c r="E8" s="32">
        <f>USTA!C55</f>
        <v>9.2307692307692317</v>
      </c>
      <c r="F8" s="35">
        <f>USTA!C59</f>
        <v>26.153846153846157</v>
      </c>
      <c r="G8" s="35">
        <f>USTA!C63</f>
        <v>13.846153846153847</v>
      </c>
      <c r="H8" s="34">
        <f>USTA!E55</f>
        <v>1.5384615384615385</v>
      </c>
      <c r="I8" s="33">
        <f>USTA!G55</f>
        <v>1.5384615384615385</v>
      </c>
      <c r="J8" s="45">
        <f>USTA!I55</f>
        <v>60</v>
      </c>
      <c r="K8" s="46">
        <f>USTA!K55</f>
        <v>60</v>
      </c>
      <c r="L8" s="47">
        <f>USTA!M55</f>
        <v>7.6923076923076925</v>
      </c>
    </row>
    <row r="9" spans="1:12">
      <c r="A9" s="136">
        <v>4</v>
      </c>
      <c r="B9" s="135" t="s">
        <v>383</v>
      </c>
      <c r="C9" s="226" t="s">
        <v>384</v>
      </c>
      <c r="D9" s="209" t="s">
        <v>11</v>
      </c>
      <c r="E9" s="36" t="s">
        <v>459</v>
      </c>
      <c r="F9" s="36" t="s">
        <v>460</v>
      </c>
      <c r="G9" s="36" t="s">
        <v>461</v>
      </c>
      <c r="H9" s="31" t="s">
        <v>459</v>
      </c>
      <c r="I9" s="29" t="s">
        <v>459</v>
      </c>
      <c r="J9" s="48" t="s">
        <v>459</v>
      </c>
      <c r="K9" s="49" t="s">
        <v>459</v>
      </c>
      <c r="L9" s="48" t="s">
        <v>459</v>
      </c>
    </row>
    <row r="10" spans="1:12">
      <c r="A10" s="136"/>
      <c r="B10" s="135"/>
      <c r="C10" s="226"/>
      <c r="D10" s="210"/>
      <c r="E10" s="32">
        <f>FUM!C49</f>
        <v>3.3333333333333335</v>
      </c>
      <c r="F10" s="37">
        <f>FUM!C53</f>
        <v>10</v>
      </c>
      <c r="G10" s="35">
        <f>FUM!C57</f>
        <v>8.3333333333333321</v>
      </c>
      <c r="H10" s="34">
        <f>FUM!E49</f>
        <v>1.6666666666666667</v>
      </c>
      <c r="I10" s="33">
        <f>FUM!G49</f>
        <v>1.6666666666666667</v>
      </c>
      <c r="J10" s="50">
        <f>FUM!I49</f>
        <v>20</v>
      </c>
      <c r="K10" s="51">
        <v>0</v>
      </c>
      <c r="L10" s="47">
        <f>FUM!M49</f>
        <v>8.3333333333333321</v>
      </c>
    </row>
    <row r="11" spans="1:12">
      <c r="A11" s="136">
        <v>5</v>
      </c>
      <c r="B11" s="135" t="s">
        <v>385</v>
      </c>
      <c r="C11" s="226" t="s">
        <v>9</v>
      </c>
      <c r="D11" s="209" t="s">
        <v>11</v>
      </c>
      <c r="E11" s="36" t="s">
        <v>459</v>
      </c>
      <c r="F11" s="36" t="s">
        <v>460</v>
      </c>
      <c r="G11" s="36" t="s">
        <v>461</v>
      </c>
      <c r="H11" s="31" t="s">
        <v>459</v>
      </c>
      <c r="I11" s="29" t="s">
        <v>459</v>
      </c>
      <c r="J11" s="48" t="s">
        <v>459</v>
      </c>
      <c r="K11" s="49" t="s">
        <v>459</v>
      </c>
      <c r="L11" s="48" t="s">
        <v>459</v>
      </c>
    </row>
    <row r="12" spans="1:12">
      <c r="A12" s="136"/>
      <c r="B12" s="135"/>
      <c r="C12" s="226"/>
      <c r="D12" s="210"/>
      <c r="E12" s="32">
        <f>USA!C44</f>
        <v>12.903225806451612</v>
      </c>
      <c r="F12" s="35">
        <f>USA!C48</f>
        <v>11.29032258064516</v>
      </c>
      <c r="G12" s="35">
        <f>USA!C52</f>
        <v>17.741935483870968</v>
      </c>
      <c r="H12" s="44">
        <f>USA!E44</f>
        <v>0</v>
      </c>
      <c r="I12" s="33">
        <f>USA!G44</f>
        <v>1.6129032258064515</v>
      </c>
      <c r="J12" s="50">
        <f>USA!I44</f>
        <v>20</v>
      </c>
      <c r="K12" s="52">
        <f>USA!K44</f>
        <v>20</v>
      </c>
      <c r="L12" s="47">
        <f>USA!M44</f>
        <v>7.3529411764705888</v>
      </c>
    </row>
    <row r="13" spans="1:12">
      <c r="A13" s="136">
        <v>6</v>
      </c>
      <c r="B13" s="135" t="s">
        <v>386</v>
      </c>
      <c r="C13" s="226" t="s">
        <v>9</v>
      </c>
      <c r="D13" s="209" t="s">
        <v>323</v>
      </c>
      <c r="E13" s="36" t="s">
        <v>459</v>
      </c>
      <c r="F13" s="36" t="s">
        <v>460</v>
      </c>
      <c r="G13" s="36" t="s">
        <v>461</v>
      </c>
      <c r="H13" s="31" t="s">
        <v>459</v>
      </c>
      <c r="I13" s="29" t="s">
        <v>459</v>
      </c>
      <c r="J13" s="48" t="s">
        <v>459</v>
      </c>
      <c r="K13" s="49" t="s">
        <v>459</v>
      </c>
      <c r="L13" s="48" t="s">
        <v>459</v>
      </c>
    </row>
    <row r="14" spans="1:12">
      <c r="A14" s="136"/>
      <c r="B14" s="135"/>
      <c r="C14" s="226"/>
      <c r="D14" s="210"/>
      <c r="E14" s="39">
        <f>UAOCC!C43</f>
        <v>8</v>
      </c>
      <c r="F14" s="37">
        <f>UAOCC!C47</f>
        <v>16</v>
      </c>
      <c r="G14" s="37">
        <f>UAOCC!C51</f>
        <v>16</v>
      </c>
      <c r="H14" s="44">
        <f>UAOCC!E43</f>
        <v>0</v>
      </c>
      <c r="I14" s="38">
        <f>UAOCC!G43</f>
        <v>4</v>
      </c>
      <c r="J14" s="50">
        <f>UAOCC!I43</f>
        <v>40</v>
      </c>
      <c r="K14" s="52">
        <f>UAOCC!K43</f>
        <v>20</v>
      </c>
      <c r="L14" s="45">
        <f>UAOCC!M43</f>
        <v>10</v>
      </c>
    </row>
    <row r="15" spans="1:12">
      <c r="A15" s="136">
        <v>7</v>
      </c>
      <c r="B15" s="135" t="s">
        <v>387</v>
      </c>
      <c r="C15" s="226" t="s">
        <v>388</v>
      </c>
      <c r="D15" s="209" t="s">
        <v>375</v>
      </c>
      <c r="E15" s="36" t="s">
        <v>459</v>
      </c>
      <c r="F15" s="36" t="s">
        <v>460</v>
      </c>
      <c r="G15" s="36" t="s">
        <v>461</v>
      </c>
      <c r="H15" s="31" t="s">
        <v>459</v>
      </c>
      <c r="I15" s="29" t="s">
        <v>459</v>
      </c>
      <c r="J15" s="48" t="s">
        <v>459</v>
      </c>
      <c r="K15" s="49" t="s">
        <v>459</v>
      </c>
      <c r="L15" s="48" t="s">
        <v>459</v>
      </c>
    </row>
    <row r="16" spans="1:12">
      <c r="A16" s="136"/>
      <c r="B16" s="135"/>
      <c r="C16" s="226"/>
      <c r="D16" s="210"/>
      <c r="E16" s="32">
        <f>UTP!C41</f>
        <v>10.344827586206897</v>
      </c>
      <c r="F16" s="35">
        <f>UTP!C45</f>
        <v>15.517241379310345</v>
      </c>
      <c r="G16" s="35">
        <f>UTP!C49</f>
        <v>13.793103448275861</v>
      </c>
      <c r="H16" s="34">
        <f>UTP!E41</f>
        <v>1.7241379310344827</v>
      </c>
      <c r="I16" s="33">
        <f>UTP!G41</f>
        <v>1.7241379310344827</v>
      </c>
      <c r="J16" s="50">
        <f>UTP!I41</f>
        <v>40</v>
      </c>
      <c r="K16" s="52">
        <f>UTP!K41</f>
        <v>60</v>
      </c>
      <c r="L16" s="47">
        <f>UTP!M41</f>
        <v>17.241379310344829</v>
      </c>
    </row>
    <row r="19" spans="1:11" ht="15" customHeight="1">
      <c r="A19" s="95" t="s">
        <v>392</v>
      </c>
      <c r="B19" s="211" t="s">
        <v>0</v>
      </c>
      <c r="C19" s="212"/>
      <c r="D19" s="213"/>
      <c r="E19" s="93" t="s">
        <v>453</v>
      </c>
      <c r="F19" s="93" t="s">
        <v>452</v>
      </c>
      <c r="G19" s="93"/>
      <c r="H19" s="93"/>
      <c r="I19" s="93"/>
      <c r="J19" s="93"/>
      <c r="K19" s="93"/>
    </row>
    <row r="20" spans="1:11">
      <c r="A20" s="95"/>
      <c r="B20" s="214"/>
      <c r="C20" s="215"/>
      <c r="D20" s="216"/>
      <c r="E20" s="93"/>
      <c r="F20" s="93"/>
      <c r="G20" s="93"/>
      <c r="H20" s="93"/>
      <c r="I20" s="93"/>
      <c r="J20" s="93"/>
      <c r="K20" s="93"/>
    </row>
    <row r="21" spans="1:11" ht="43.5" customHeight="1">
      <c r="A21" s="95"/>
      <c r="B21" s="217"/>
      <c r="C21" s="218"/>
      <c r="D21" s="219"/>
      <c r="E21" s="93"/>
      <c r="F21" s="93"/>
      <c r="G21" s="93"/>
      <c r="H21" s="93"/>
      <c r="I21" s="93"/>
      <c r="J21" s="93"/>
      <c r="K21" s="93"/>
    </row>
    <row r="22" spans="1:11">
      <c r="A22" s="96">
        <v>1</v>
      </c>
      <c r="B22" s="73" t="s">
        <v>1</v>
      </c>
      <c r="C22" s="220"/>
      <c r="D22" s="74"/>
      <c r="E22" s="96">
        <v>1</v>
      </c>
      <c r="F22" s="96"/>
      <c r="G22" s="96"/>
      <c r="H22" s="96"/>
      <c r="I22" s="96"/>
      <c r="J22" s="96"/>
      <c r="K22" s="96"/>
    </row>
    <row r="23" spans="1:11" ht="60" customHeight="1">
      <c r="A23" s="97"/>
      <c r="B23" s="221"/>
      <c r="C23" s="222"/>
      <c r="D23" s="223"/>
      <c r="E23" s="96"/>
      <c r="F23" s="96"/>
      <c r="G23" s="96"/>
      <c r="H23" s="96"/>
      <c r="I23" s="96"/>
      <c r="J23" s="96"/>
      <c r="K23" s="96"/>
    </row>
    <row r="24" spans="1:11">
      <c r="A24" s="97"/>
      <c r="B24" s="221"/>
      <c r="C24" s="222"/>
      <c r="D24" s="223"/>
      <c r="E24" s="96">
        <v>2</v>
      </c>
      <c r="F24" s="96"/>
      <c r="G24" s="96"/>
      <c r="H24" s="96"/>
      <c r="I24" s="96"/>
      <c r="J24" s="96"/>
      <c r="K24" s="96"/>
    </row>
    <row r="25" spans="1:11" ht="49.5" customHeight="1">
      <c r="A25" s="97"/>
      <c r="B25" s="221"/>
      <c r="C25" s="222"/>
      <c r="D25" s="223"/>
      <c r="E25" s="96"/>
      <c r="F25" s="96"/>
      <c r="G25" s="96"/>
      <c r="H25" s="96"/>
      <c r="I25" s="96"/>
      <c r="J25" s="96"/>
      <c r="K25" s="96"/>
    </row>
    <row r="26" spans="1:11">
      <c r="A26" s="97"/>
      <c r="B26" s="221"/>
      <c r="C26" s="222"/>
      <c r="D26" s="223"/>
      <c r="E26" s="96">
        <v>3</v>
      </c>
      <c r="F26" s="96"/>
      <c r="G26" s="96"/>
      <c r="H26" s="96"/>
      <c r="I26" s="96"/>
      <c r="J26" s="96"/>
      <c r="K26" s="96"/>
    </row>
    <row r="27" spans="1:11" ht="53.25" customHeight="1">
      <c r="A27" s="97"/>
      <c r="B27" s="75"/>
      <c r="C27" s="224"/>
      <c r="D27" s="76"/>
      <c r="E27" s="96"/>
      <c r="F27" s="96"/>
      <c r="G27" s="96"/>
      <c r="H27" s="96"/>
      <c r="I27" s="96"/>
      <c r="J27" s="96"/>
      <c r="K27" s="96"/>
    </row>
    <row r="28" spans="1:11">
      <c r="A28" s="89">
        <v>2</v>
      </c>
      <c r="B28" s="67" t="s">
        <v>2</v>
      </c>
      <c r="C28" s="207"/>
      <c r="D28" s="68"/>
      <c r="E28" s="89">
        <v>1</v>
      </c>
      <c r="F28" s="232"/>
      <c r="G28" s="232"/>
      <c r="H28" s="232"/>
      <c r="I28" s="232"/>
      <c r="J28" s="232"/>
      <c r="K28" s="232"/>
    </row>
    <row r="29" spans="1:11" ht="55.5" customHeight="1">
      <c r="A29" s="90"/>
      <c r="B29" s="69"/>
      <c r="C29" s="208"/>
      <c r="D29" s="70"/>
      <c r="E29" s="90"/>
      <c r="F29" s="232"/>
      <c r="G29" s="232"/>
      <c r="H29" s="232"/>
      <c r="I29" s="232"/>
      <c r="J29" s="232"/>
      <c r="K29" s="232"/>
    </row>
    <row r="30" spans="1:11">
      <c r="A30" s="91">
        <v>3</v>
      </c>
      <c r="B30" s="73" t="s">
        <v>376</v>
      </c>
      <c r="C30" s="220"/>
      <c r="D30" s="74"/>
      <c r="E30" s="91">
        <v>1</v>
      </c>
      <c r="F30" s="96"/>
      <c r="G30" s="96"/>
      <c r="H30" s="96"/>
      <c r="I30" s="96"/>
      <c r="J30" s="96"/>
      <c r="K30" s="96"/>
    </row>
    <row r="31" spans="1:11" ht="54" customHeight="1">
      <c r="A31" s="92"/>
      <c r="B31" s="75"/>
      <c r="C31" s="224"/>
      <c r="D31" s="76"/>
      <c r="E31" s="92"/>
      <c r="F31" s="96"/>
      <c r="G31" s="96"/>
      <c r="H31" s="96"/>
      <c r="I31" s="96"/>
      <c r="J31" s="96"/>
      <c r="K31" s="96"/>
    </row>
    <row r="32" spans="1:11">
      <c r="A32" s="53">
        <v>4</v>
      </c>
      <c r="B32" s="67" t="s">
        <v>3</v>
      </c>
      <c r="C32" s="207"/>
      <c r="D32" s="68"/>
      <c r="E32" s="89">
        <v>1</v>
      </c>
      <c r="F32" s="232"/>
      <c r="G32" s="232"/>
      <c r="H32" s="232"/>
      <c r="I32" s="232"/>
      <c r="J32" s="232"/>
      <c r="K32" s="232"/>
    </row>
    <row r="33" spans="1:11" ht="48" customHeight="1">
      <c r="A33" s="54"/>
      <c r="B33" s="69"/>
      <c r="C33" s="208"/>
      <c r="D33" s="70"/>
      <c r="E33" s="90"/>
      <c r="F33" s="232"/>
      <c r="G33" s="232"/>
      <c r="H33" s="232"/>
      <c r="I33" s="232"/>
      <c r="J33" s="232"/>
      <c r="K33" s="232"/>
    </row>
    <row r="34" spans="1:11">
      <c r="A34" s="71">
        <v>5</v>
      </c>
      <c r="B34" s="73" t="s">
        <v>4</v>
      </c>
      <c r="C34" s="220"/>
      <c r="D34" s="74"/>
      <c r="E34" s="91">
        <v>1</v>
      </c>
      <c r="F34" s="96"/>
      <c r="G34" s="96"/>
      <c r="H34" s="96"/>
      <c r="I34" s="96"/>
      <c r="J34" s="96"/>
      <c r="K34" s="96"/>
    </row>
    <row r="35" spans="1:11" ht="60" customHeight="1">
      <c r="A35" s="72"/>
      <c r="B35" s="75"/>
      <c r="C35" s="224"/>
      <c r="D35" s="76"/>
      <c r="E35" s="92"/>
      <c r="F35" s="96"/>
      <c r="G35" s="96"/>
      <c r="H35" s="96"/>
      <c r="I35" s="96"/>
      <c r="J35" s="96"/>
      <c r="K35" s="96"/>
    </row>
    <row r="36" spans="1:11">
      <c r="A36" s="53">
        <v>6</v>
      </c>
      <c r="B36" s="67" t="s">
        <v>5</v>
      </c>
      <c r="C36" s="207"/>
      <c r="D36" s="68"/>
      <c r="E36" s="89">
        <v>1</v>
      </c>
      <c r="F36" s="232"/>
      <c r="G36" s="232"/>
      <c r="H36" s="232"/>
      <c r="I36" s="232"/>
      <c r="J36" s="232"/>
      <c r="K36" s="232"/>
    </row>
    <row r="37" spans="1:11" ht="46.15" customHeight="1">
      <c r="A37" s="54"/>
      <c r="B37" s="69"/>
      <c r="C37" s="208"/>
      <c r="D37" s="70"/>
      <c r="E37" s="90"/>
      <c r="F37" s="232"/>
      <c r="G37" s="232"/>
      <c r="H37" s="232"/>
      <c r="I37" s="232"/>
      <c r="J37" s="232"/>
      <c r="K37" s="232"/>
    </row>
  </sheetData>
  <mergeCells count="66">
    <mergeCell ref="A36:A37"/>
    <mergeCell ref="E36:E37"/>
    <mergeCell ref="F19:K21"/>
    <mergeCell ref="F22:K23"/>
    <mergeCell ref="F24:K25"/>
    <mergeCell ref="F26:K27"/>
    <mergeCell ref="F28:K29"/>
    <mergeCell ref="F30:K31"/>
    <mergeCell ref="F32:K33"/>
    <mergeCell ref="F34:K35"/>
    <mergeCell ref="F36:K37"/>
    <mergeCell ref="A32:A33"/>
    <mergeCell ref="E32:E33"/>
    <mergeCell ref="A34:A35"/>
    <mergeCell ref="E34:E35"/>
    <mergeCell ref="A28:A29"/>
    <mergeCell ref="E28:E29"/>
    <mergeCell ref="A30:A31"/>
    <mergeCell ref="E30:E31"/>
    <mergeCell ref="B28:D29"/>
    <mergeCell ref="B30:D31"/>
    <mergeCell ref="B32:D33"/>
    <mergeCell ref="B34:D35"/>
    <mergeCell ref="A19:A21"/>
    <mergeCell ref="E19:E21"/>
    <mergeCell ref="A22:A27"/>
    <mergeCell ref="E22:E23"/>
    <mergeCell ref="E24:E25"/>
    <mergeCell ref="E26:E27"/>
    <mergeCell ref="A15:A16"/>
    <mergeCell ref="B1:B2"/>
    <mergeCell ref="C1:C2"/>
    <mergeCell ref="A1:A2"/>
    <mergeCell ref="A3:A4"/>
    <mergeCell ref="A5:A6"/>
    <mergeCell ref="A7:A8"/>
    <mergeCell ref="A9:A10"/>
    <mergeCell ref="A11:A12"/>
    <mergeCell ref="A13:A14"/>
    <mergeCell ref="C15:C16"/>
    <mergeCell ref="B11:B12"/>
    <mergeCell ref="B13:B14"/>
    <mergeCell ref="B15:B16"/>
    <mergeCell ref="C11:C12"/>
    <mergeCell ref="C13:C14"/>
    <mergeCell ref="E1:L1"/>
    <mergeCell ref="B3:B4"/>
    <mergeCell ref="B5:B6"/>
    <mergeCell ref="B7:B8"/>
    <mergeCell ref="B9:B10"/>
    <mergeCell ref="C3:C4"/>
    <mergeCell ref="C5:C6"/>
    <mergeCell ref="C7:C8"/>
    <mergeCell ref="C9:C10"/>
    <mergeCell ref="E2:G2"/>
    <mergeCell ref="D1:D2"/>
    <mergeCell ref="D3:D4"/>
    <mergeCell ref="D5:D6"/>
    <mergeCell ref="D7:D8"/>
    <mergeCell ref="D9:D10"/>
    <mergeCell ref="B36:D37"/>
    <mergeCell ref="D11:D12"/>
    <mergeCell ref="D13:D14"/>
    <mergeCell ref="D15:D16"/>
    <mergeCell ref="B19:D21"/>
    <mergeCell ref="B22:D27"/>
  </mergeCells>
  <pageMargins left="0.7" right="0.7" top="0.75" bottom="0.75" header="0.3" footer="0.3"/>
  <pageSetup orientation="portrait" horizontalDpi="1200" verticalDpi="1200" r:id="rId1"/>
  <drawing r:id="rId2"/>
  <legacyDrawing r:id="rId3"/>
  <oleObjects>
    <oleObject progId="PBrush" shapeId="9217" r:id="rId4"/>
    <oleObject progId="PBrush" shapeId="9218" r:id="rId5"/>
    <oleObject progId="PBrush" shapeId="9219" r:id="rId6"/>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Criterios de Evaluacion</vt:lpstr>
      <vt:lpstr>UDFJDC</vt:lpstr>
      <vt:lpstr>UPC</vt:lpstr>
      <vt:lpstr>USTA</vt:lpstr>
      <vt:lpstr>FUM</vt:lpstr>
      <vt:lpstr>USA</vt:lpstr>
      <vt:lpstr>UAOCC</vt:lpstr>
      <vt:lpstr>UTP</vt:lpstr>
      <vt:lpstr>Consolidado y analisis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Cristhiam-Limas</dc:creator>
  <cp:lastModifiedBy>Cristhiam-Limas</cp:lastModifiedBy>
  <dcterms:created xsi:type="dcterms:W3CDTF">2016-04-25T08:08:15Z</dcterms:created>
  <dcterms:modified xsi:type="dcterms:W3CDTF">2016-06-07T19:22:17Z</dcterms:modified>
</cp:coreProperties>
</file>