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W10\Desktop\TRABAJO DE GRADO_ALEJANDRO REYES (20162579137), JAIRO ESTUPIÑAN (20162579131)\ANEXOS\ANEXO_B\"/>
    </mc:Choice>
  </mc:AlternateContent>
  <bookViews>
    <workbookView xWindow="0" yWindow="0" windowWidth="20490" windowHeight="7545" tabRatio="593"/>
  </bookViews>
  <sheets>
    <sheet name="ÍNDICE" sheetId="9" r:id="rId1"/>
    <sheet name="RIELES" sheetId="1" r:id="rId2"/>
    <sheet name="TRAVIESAS" sheetId="4" r:id="rId3"/>
    <sheet name="BALASTO" sheetId="5" r:id="rId4"/>
    <sheet name="ELEMENTOS DE SUJECIÓN" sheetId="8" r:id="rId5"/>
    <sheet name="REGISTRO_FOTOGRÁFICO" sheetId="3" r:id="rId6"/>
    <sheet name="PATOLOGÍAS" sheetId="2" state="hidden" r:id="rId7"/>
  </sheets>
  <definedNames>
    <definedName name="_xlnm.Print_Area" localSheetId="3">BALASTO!$A$1:$K$54</definedName>
    <definedName name="_xlnm.Print_Area" localSheetId="4">'ELEMENTOS DE SUJECIÓN'!$A$1:$H$24</definedName>
    <definedName name="_xlnm.Print_Area" localSheetId="0">ÍNDICE!$A$1:$F$23</definedName>
    <definedName name="_xlnm.Print_Area" localSheetId="6">PATOLOGÍAS!$A$1:$I$23</definedName>
    <definedName name="_xlnm.Print_Area" localSheetId="5">REGISTRO_FOTOGRÁFICO!$A$1:$H$253</definedName>
    <definedName name="_xlnm.Print_Area" localSheetId="1">RIELES!$A$1:$L$103</definedName>
    <definedName name="_xlnm.Print_Area" localSheetId="2">TRAVIESAS!$A$1:$I$76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6" i="8" l="1"/>
  <c r="F7" i="8"/>
  <c r="F8" i="8"/>
  <c r="F9" i="8"/>
  <c r="F10" i="8"/>
  <c r="F11" i="8"/>
  <c r="F12" i="8"/>
  <c r="F13" i="8"/>
  <c r="F14" i="8"/>
  <c r="F15" i="8"/>
  <c r="F16" i="8"/>
  <c r="F17" i="8"/>
  <c r="F18" i="8"/>
  <c r="F19" i="8"/>
  <c r="F20" i="8"/>
  <c r="F21" i="8"/>
  <c r="F22" i="8"/>
  <c r="F5" i="8"/>
  <c r="D6" i="8"/>
  <c r="D7" i="8"/>
  <c r="D8" i="8"/>
  <c r="D9" i="8"/>
  <c r="D10" i="8"/>
  <c r="D11" i="8"/>
  <c r="D12" i="8"/>
  <c r="D13" i="8"/>
  <c r="D14" i="8"/>
  <c r="D15" i="8"/>
  <c r="D16" i="8"/>
  <c r="D17" i="8"/>
  <c r="D18" i="8"/>
  <c r="D19" i="8"/>
  <c r="D20" i="8"/>
  <c r="D21" i="8"/>
  <c r="D22" i="8"/>
  <c r="D23" i="8"/>
  <c r="D5" i="8"/>
  <c r="E5" i="9" l="1"/>
  <c r="E6" i="9"/>
  <c r="E7" i="9"/>
  <c r="E8" i="9"/>
  <c r="E9" i="9"/>
  <c r="E10" i="9"/>
  <c r="E11" i="9"/>
  <c r="E12" i="9"/>
  <c r="E13" i="9"/>
  <c r="E14" i="9"/>
  <c r="E15" i="9"/>
  <c r="E16" i="9"/>
  <c r="E17" i="9"/>
  <c r="E18" i="9"/>
  <c r="E19" i="9"/>
  <c r="E20" i="9"/>
  <c r="E21" i="9"/>
  <c r="E22" i="9"/>
  <c r="D6" i="9"/>
  <c r="D7" i="9"/>
  <c r="D8" i="9"/>
  <c r="D9" i="9"/>
  <c r="D10" i="9"/>
  <c r="D11" i="9"/>
  <c r="D12" i="9"/>
  <c r="D13" i="9"/>
  <c r="D14" i="9"/>
  <c r="D15" i="9"/>
  <c r="D16" i="9"/>
  <c r="D17" i="9"/>
  <c r="D18" i="9"/>
  <c r="D19" i="9"/>
  <c r="D20" i="9"/>
  <c r="D21" i="9"/>
  <c r="D22" i="9"/>
  <c r="C5" i="9"/>
  <c r="D5" i="9" s="1"/>
  <c r="C6" i="9"/>
  <c r="C7" i="9"/>
  <c r="C8" i="9"/>
  <c r="C9" i="9"/>
  <c r="C10" i="9"/>
  <c r="C11" i="9"/>
  <c r="C12" i="9"/>
  <c r="C13" i="9"/>
  <c r="C14" i="9"/>
  <c r="C15" i="9"/>
  <c r="C16" i="9"/>
  <c r="C17" i="9"/>
  <c r="C18" i="9"/>
  <c r="C19" i="9"/>
  <c r="C20" i="9"/>
  <c r="C21" i="9"/>
  <c r="C22" i="9"/>
  <c r="B22" i="9"/>
  <c r="B8" i="9"/>
  <c r="B9" i="9"/>
  <c r="B10" i="9"/>
  <c r="B11" i="9"/>
  <c r="B12" i="9"/>
  <c r="B13" i="9"/>
  <c r="B14" i="9"/>
  <c r="B15" i="9"/>
  <c r="B16" i="9"/>
  <c r="B17" i="9"/>
  <c r="B18" i="9"/>
  <c r="B19" i="9"/>
  <c r="B20" i="9"/>
  <c r="B21" i="9"/>
  <c r="D4" i="9"/>
  <c r="E4" i="9"/>
  <c r="C4" i="9"/>
  <c r="B5" i="9"/>
  <c r="B6" i="9"/>
  <c r="B7" i="9"/>
  <c r="B4" i="9"/>
  <c r="K5" i="8" l="1"/>
  <c r="L5" i="8"/>
  <c r="M5" i="8"/>
  <c r="K6" i="8"/>
  <c r="L6" i="8"/>
  <c r="M6" i="8"/>
  <c r="K7" i="8"/>
  <c r="L7" i="8"/>
  <c r="M7" i="8"/>
  <c r="K8" i="8"/>
  <c r="L8" i="8"/>
  <c r="M8" i="8"/>
  <c r="K9" i="8"/>
  <c r="L9" i="8"/>
  <c r="M9" i="8"/>
  <c r="K10" i="8"/>
  <c r="L10" i="8"/>
  <c r="M10" i="8"/>
  <c r="K11" i="8"/>
  <c r="L11" i="8"/>
  <c r="M11" i="8"/>
  <c r="K12" i="8"/>
  <c r="L12" i="8"/>
  <c r="M12" i="8"/>
  <c r="K13" i="8"/>
  <c r="L13" i="8"/>
  <c r="M13" i="8"/>
  <c r="K14" i="8"/>
  <c r="L14" i="8"/>
  <c r="M14" i="8"/>
  <c r="K15" i="8"/>
  <c r="L15" i="8"/>
  <c r="M15" i="8"/>
  <c r="K16" i="8"/>
  <c r="L16" i="8"/>
  <c r="M16" i="8"/>
  <c r="K17" i="8"/>
  <c r="L17" i="8"/>
  <c r="M17" i="8"/>
  <c r="K18" i="8"/>
  <c r="L18" i="8"/>
  <c r="M18" i="8"/>
  <c r="K19" i="8"/>
  <c r="L19" i="8"/>
  <c r="M19" i="8"/>
  <c r="K20" i="8"/>
  <c r="L20" i="8"/>
  <c r="M20" i="8"/>
  <c r="K21" i="8"/>
  <c r="L21" i="8"/>
  <c r="M21" i="8"/>
  <c r="K22" i="8"/>
  <c r="L22" i="8"/>
  <c r="M22" i="8"/>
  <c r="K23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5" i="8"/>
  <c r="E23" i="8" l="1"/>
  <c r="G8" i="8"/>
  <c r="G13" i="8"/>
  <c r="G15" i="8"/>
  <c r="G16" i="8"/>
  <c r="G19" i="8"/>
  <c r="G21" i="8"/>
  <c r="E9" i="8"/>
  <c r="E10" i="8"/>
  <c r="E11" i="8"/>
  <c r="E15" i="8"/>
  <c r="E18" i="8"/>
  <c r="K236" i="3"/>
  <c r="M236" i="3"/>
  <c r="G236" i="3" s="1"/>
  <c r="K237" i="3"/>
  <c r="M237" i="3"/>
  <c r="K238" i="3" s="1"/>
  <c r="D237" i="3"/>
  <c r="E237" i="3"/>
  <c r="F237" i="3"/>
  <c r="D238" i="3"/>
  <c r="F238" i="3"/>
  <c r="D239" i="3"/>
  <c r="F239" i="3"/>
  <c r="D240" i="3"/>
  <c r="F240" i="3"/>
  <c r="D241" i="3"/>
  <c r="F241" i="3"/>
  <c r="D242" i="3"/>
  <c r="F242" i="3"/>
  <c r="D243" i="3"/>
  <c r="F243" i="3"/>
  <c r="D244" i="3"/>
  <c r="F244" i="3"/>
  <c r="D245" i="3"/>
  <c r="F245" i="3"/>
  <c r="D246" i="3"/>
  <c r="F246" i="3"/>
  <c r="D247" i="3"/>
  <c r="F247" i="3"/>
  <c r="D248" i="3"/>
  <c r="F248" i="3"/>
  <c r="D249" i="3"/>
  <c r="F249" i="3"/>
  <c r="D250" i="3"/>
  <c r="F250" i="3"/>
  <c r="D251" i="3"/>
  <c r="F251" i="3"/>
  <c r="D252" i="3"/>
  <c r="D236" i="3"/>
  <c r="E236" i="3"/>
  <c r="F236" i="3"/>
  <c r="B252" i="3"/>
  <c r="C252" i="3"/>
  <c r="C248" i="3"/>
  <c r="C249" i="3"/>
  <c r="C250" i="3"/>
  <c r="C251" i="3"/>
  <c r="B248" i="3"/>
  <c r="B249" i="3"/>
  <c r="B250" i="3"/>
  <c r="B251" i="3"/>
  <c r="C243" i="3"/>
  <c r="C244" i="3"/>
  <c r="C245" i="3"/>
  <c r="C246" i="3"/>
  <c r="C247" i="3"/>
  <c r="B243" i="3"/>
  <c r="B244" i="3"/>
  <c r="B245" i="3"/>
  <c r="B246" i="3"/>
  <c r="B247" i="3"/>
  <c r="C236" i="3"/>
  <c r="C237" i="3"/>
  <c r="C238" i="3"/>
  <c r="C239" i="3"/>
  <c r="C240" i="3"/>
  <c r="C241" i="3"/>
  <c r="C242" i="3"/>
  <c r="B236" i="3"/>
  <c r="B237" i="3"/>
  <c r="B238" i="3"/>
  <c r="B239" i="3"/>
  <c r="B240" i="3"/>
  <c r="B241" i="3"/>
  <c r="B242" i="3"/>
  <c r="E6" i="8"/>
  <c r="G6" i="8"/>
  <c r="C235" i="3"/>
  <c r="B235" i="3"/>
  <c r="K235" i="3"/>
  <c r="M235" i="3" s="1"/>
  <c r="G235" i="3" s="1"/>
  <c r="C12" i="8"/>
  <c r="B13" i="8" s="1"/>
  <c r="E12" i="8"/>
  <c r="G12" i="8"/>
  <c r="D235" i="3"/>
  <c r="F235" i="3"/>
  <c r="G234" i="3"/>
  <c r="E234" i="3"/>
  <c r="E5" i="8"/>
  <c r="G5" i="8"/>
  <c r="J2" i="8"/>
  <c r="F234" i="3"/>
  <c r="D234" i="3"/>
  <c r="M234" i="3"/>
  <c r="K234" i="3"/>
  <c r="C23" i="8"/>
  <c r="G22" i="8"/>
  <c r="E22" i="8"/>
  <c r="C22" i="8"/>
  <c r="B23" i="8" s="1"/>
  <c r="E21" i="8"/>
  <c r="C21" i="8"/>
  <c r="B22" i="8" s="1"/>
  <c r="G20" i="8"/>
  <c r="E20" i="8"/>
  <c r="C20" i="8"/>
  <c r="B21" i="8" s="1"/>
  <c r="E19" i="8"/>
  <c r="C19" i="8"/>
  <c r="B20" i="8" s="1"/>
  <c r="G18" i="8"/>
  <c r="C18" i="8"/>
  <c r="B19" i="8" s="1"/>
  <c r="G17" i="8"/>
  <c r="E17" i="8"/>
  <c r="C17" i="8"/>
  <c r="B18" i="8" s="1"/>
  <c r="E16" i="8"/>
  <c r="C16" i="8"/>
  <c r="B17" i="8" s="1"/>
  <c r="C15" i="8"/>
  <c r="B16" i="8" s="1"/>
  <c r="G14" i="8"/>
  <c r="E14" i="8"/>
  <c r="C14" i="8"/>
  <c r="B15" i="8" s="1"/>
  <c r="E13" i="8"/>
  <c r="C13" i="8"/>
  <c r="B14" i="8" s="1"/>
  <c r="G11" i="8"/>
  <c r="C11" i="8"/>
  <c r="B12" i="8" s="1"/>
  <c r="G10" i="8"/>
  <c r="C10" i="8"/>
  <c r="B11" i="8" s="1"/>
  <c r="G9" i="8"/>
  <c r="C9" i="8"/>
  <c r="B10" i="8" s="1"/>
  <c r="E8" i="8"/>
  <c r="C8" i="8"/>
  <c r="B9" i="8" s="1"/>
  <c r="G7" i="8"/>
  <c r="E7" i="8"/>
  <c r="C7" i="8"/>
  <c r="B8" i="8" s="1"/>
  <c r="C6" i="8"/>
  <c r="B7" i="8" s="1"/>
  <c r="C5" i="8"/>
  <c r="B6" i="8" s="1"/>
  <c r="B5" i="8"/>
  <c r="B234" i="3" s="1"/>
  <c r="M3" i="8"/>
  <c r="L3" i="8"/>
  <c r="K3" i="8"/>
  <c r="J3" i="8"/>
  <c r="K184" i="3"/>
  <c r="K182" i="3"/>
  <c r="K109" i="3"/>
  <c r="K107" i="3"/>
  <c r="M53" i="5"/>
  <c r="G53" i="5" s="1"/>
  <c r="O53" i="5"/>
  <c r="I53" i="5" s="1"/>
  <c r="O52" i="5"/>
  <c r="I52" i="5" s="1"/>
  <c r="M52" i="5"/>
  <c r="G52" i="5" s="1"/>
  <c r="D230" i="3"/>
  <c r="F230" i="3"/>
  <c r="D229" i="3"/>
  <c r="F229" i="3"/>
  <c r="M50" i="5"/>
  <c r="G50" i="5" s="1"/>
  <c r="O50" i="5"/>
  <c r="I50" i="5" s="1"/>
  <c r="M51" i="5"/>
  <c r="G51" i="5" s="1"/>
  <c r="O51" i="5"/>
  <c r="I51" i="5" s="1"/>
  <c r="O49" i="5"/>
  <c r="I49" i="5" s="1"/>
  <c r="M49" i="5"/>
  <c r="G49" i="5" s="1"/>
  <c r="D227" i="3"/>
  <c r="F227" i="3"/>
  <c r="D228" i="3"/>
  <c r="F228" i="3"/>
  <c r="D226" i="3"/>
  <c r="F226" i="3"/>
  <c r="M42" i="5"/>
  <c r="O42" i="5"/>
  <c r="M43" i="5"/>
  <c r="O43" i="5"/>
  <c r="I43" i="5" s="1"/>
  <c r="M44" i="5"/>
  <c r="O44" i="5"/>
  <c r="I44" i="5" s="1"/>
  <c r="M45" i="5"/>
  <c r="G45" i="5" s="1"/>
  <c r="O45" i="5"/>
  <c r="I45" i="5" s="1"/>
  <c r="M46" i="5"/>
  <c r="O46" i="5"/>
  <c r="I46" i="5" s="1"/>
  <c r="M47" i="5"/>
  <c r="O47" i="5"/>
  <c r="M48" i="5"/>
  <c r="G48" i="5" s="1"/>
  <c r="O48" i="5"/>
  <c r="I48" i="5" s="1"/>
  <c r="O41" i="5"/>
  <c r="I41" i="5" s="1"/>
  <c r="M41" i="5"/>
  <c r="G41" i="5" s="1"/>
  <c r="G42" i="5"/>
  <c r="I42" i="5"/>
  <c r="G43" i="5"/>
  <c r="G44" i="5"/>
  <c r="G46" i="5"/>
  <c r="G47" i="5"/>
  <c r="I47" i="5"/>
  <c r="D219" i="3"/>
  <c r="F219" i="3"/>
  <c r="D220" i="3"/>
  <c r="F220" i="3"/>
  <c r="D221" i="3"/>
  <c r="F221" i="3"/>
  <c r="D222" i="3"/>
  <c r="F222" i="3"/>
  <c r="D223" i="3"/>
  <c r="F223" i="3"/>
  <c r="D224" i="3"/>
  <c r="F224" i="3"/>
  <c r="D225" i="3"/>
  <c r="F225" i="3"/>
  <c r="D218" i="3"/>
  <c r="F218" i="3"/>
  <c r="M39" i="5"/>
  <c r="G39" i="5" s="1"/>
  <c r="O39" i="5"/>
  <c r="I39" i="5" s="1"/>
  <c r="M40" i="5"/>
  <c r="G40" i="5" s="1"/>
  <c r="O40" i="5"/>
  <c r="I40" i="5" s="1"/>
  <c r="O38" i="5"/>
  <c r="I38" i="5" s="1"/>
  <c r="M38" i="5"/>
  <c r="G38" i="5" s="1"/>
  <c r="D216" i="3"/>
  <c r="F216" i="3"/>
  <c r="D217" i="3"/>
  <c r="F217" i="3"/>
  <c r="D215" i="3"/>
  <c r="F215" i="3"/>
  <c r="M238" i="3" l="1"/>
  <c r="E238" i="3"/>
  <c r="G237" i="3"/>
  <c r="E235" i="3"/>
  <c r="C234" i="3"/>
  <c r="O30" i="5"/>
  <c r="I30" i="5" s="1"/>
  <c r="O31" i="5"/>
  <c r="I31" i="5" s="1"/>
  <c r="O32" i="5"/>
  <c r="I32" i="5" s="1"/>
  <c r="O33" i="5"/>
  <c r="I33" i="5" s="1"/>
  <c r="O34" i="5"/>
  <c r="I34" i="5" s="1"/>
  <c r="O35" i="5"/>
  <c r="I35" i="5" s="1"/>
  <c r="O36" i="5"/>
  <c r="I36" i="5" s="1"/>
  <c r="O37" i="5"/>
  <c r="I37" i="5" s="1"/>
  <c r="M31" i="5"/>
  <c r="G31" i="5" s="1"/>
  <c r="M32" i="5"/>
  <c r="G32" i="5" s="1"/>
  <c r="M33" i="5"/>
  <c r="G33" i="5" s="1"/>
  <c r="M34" i="5"/>
  <c r="G34" i="5" s="1"/>
  <c r="M35" i="5"/>
  <c r="G35" i="5" s="1"/>
  <c r="M36" i="5"/>
  <c r="G36" i="5" s="1"/>
  <c r="M37" i="5"/>
  <c r="G37" i="5" s="1"/>
  <c r="M30" i="5"/>
  <c r="G30" i="5" s="1"/>
  <c r="D208" i="3"/>
  <c r="F208" i="3"/>
  <c r="D209" i="3"/>
  <c r="F209" i="3"/>
  <c r="D210" i="3"/>
  <c r="F210" i="3"/>
  <c r="D211" i="3"/>
  <c r="F211" i="3"/>
  <c r="D212" i="3"/>
  <c r="F212" i="3"/>
  <c r="D213" i="3"/>
  <c r="F213" i="3"/>
  <c r="D214" i="3"/>
  <c r="F214" i="3"/>
  <c r="D207" i="3"/>
  <c r="F207" i="3"/>
  <c r="M28" i="5"/>
  <c r="G28" i="5" s="1"/>
  <c r="O28" i="5"/>
  <c r="I28" i="5" s="1"/>
  <c r="M29" i="5"/>
  <c r="G29" i="5" s="1"/>
  <c r="O29" i="5"/>
  <c r="I29" i="5" s="1"/>
  <c r="O27" i="5"/>
  <c r="I27" i="5" s="1"/>
  <c r="M27" i="5"/>
  <c r="G27" i="5" s="1"/>
  <c r="D205" i="3"/>
  <c r="F205" i="3"/>
  <c r="D206" i="3"/>
  <c r="F206" i="3"/>
  <c r="D204" i="3"/>
  <c r="F204" i="3"/>
  <c r="M24" i="5"/>
  <c r="G24" i="5" s="1"/>
  <c r="O24" i="5"/>
  <c r="I24" i="5" s="1"/>
  <c r="M25" i="5"/>
  <c r="G25" i="5" s="1"/>
  <c r="O25" i="5"/>
  <c r="I25" i="5" s="1"/>
  <c r="M26" i="5"/>
  <c r="G26" i="5" s="1"/>
  <c r="O26" i="5"/>
  <c r="I26" i="5" s="1"/>
  <c r="O23" i="5"/>
  <c r="I23" i="5" s="1"/>
  <c r="M23" i="5"/>
  <c r="G23" i="5" s="1"/>
  <c r="D201" i="3"/>
  <c r="F201" i="3"/>
  <c r="D202" i="3"/>
  <c r="F202" i="3"/>
  <c r="D203" i="3"/>
  <c r="F203" i="3"/>
  <c r="D200" i="3"/>
  <c r="F200" i="3"/>
  <c r="M21" i="5"/>
  <c r="G21" i="5" s="1"/>
  <c r="O21" i="5"/>
  <c r="I21" i="5" s="1"/>
  <c r="M22" i="5"/>
  <c r="G22" i="5" s="1"/>
  <c r="O22" i="5"/>
  <c r="I22" i="5" s="1"/>
  <c r="O20" i="5"/>
  <c r="I20" i="5" s="1"/>
  <c r="M20" i="5"/>
  <c r="G20" i="5" s="1"/>
  <c r="D198" i="3"/>
  <c r="F198" i="3"/>
  <c r="D199" i="3"/>
  <c r="F199" i="3"/>
  <c r="D197" i="3"/>
  <c r="F197" i="3"/>
  <c r="M18" i="5"/>
  <c r="G18" i="5" s="1"/>
  <c r="O18" i="5"/>
  <c r="I18" i="5" s="1"/>
  <c r="M19" i="5"/>
  <c r="G19" i="5" s="1"/>
  <c r="O19" i="5"/>
  <c r="I19" i="5" s="1"/>
  <c r="O17" i="5"/>
  <c r="I17" i="5" s="1"/>
  <c r="M17" i="5"/>
  <c r="G17" i="5" s="1"/>
  <c r="D195" i="3"/>
  <c r="F195" i="3"/>
  <c r="D196" i="3"/>
  <c r="F196" i="3"/>
  <c r="D194" i="3"/>
  <c r="F194" i="3"/>
  <c r="M14" i="5"/>
  <c r="G14" i="5" s="1"/>
  <c r="O14" i="5"/>
  <c r="I14" i="5" s="1"/>
  <c r="M15" i="5"/>
  <c r="G15" i="5" s="1"/>
  <c r="O15" i="5"/>
  <c r="I15" i="5" s="1"/>
  <c r="M16" i="5"/>
  <c r="G16" i="5" s="1"/>
  <c r="O16" i="5"/>
  <c r="I16" i="5" s="1"/>
  <c r="O13" i="5"/>
  <c r="I13" i="5" s="1"/>
  <c r="M13" i="5"/>
  <c r="G13" i="5" s="1"/>
  <c r="D191" i="3"/>
  <c r="F191" i="3"/>
  <c r="D192" i="3"/>
  <c r="F192" i="3"/>
  <c r="D193" i="3"/>
  <c r="F193" i="3"/>
  <c r="D190" i="3"/>
  <c r="F190" i="3"/>
  <c r="M10" i="5"/>
  <c r="G10" i="5" s="1"/>
  <c r="O10" i="5"/>
  <c r="I10" i="5" s="1"/>
  <c r="M11" i="5"/>
  <c r="G11" i="5" s="1"/>
  <c r="O11" i="5"/>
  <c r="I11" i="5" s="1"/>
  <c r="M12" i="5"/>
  <c r="G12" i="5" s="1"/>
  <c r="O12" i="5"/>
  <c r="I12" i="5" s="1"/>
  <c r="O9" i="5"/>
  <c r="I9" i="5" s="1"/>
  <c r="M9" i="5"/>
  <c r="G9" i="5" s="1"/>
  <c r="D187" i="3"/>
  <c r="F187" i="3"/>
  <c r="D188" i="3"/>
  <c r="F188" i="3"/>
  <c r="D189" i="3"/>
  <c r="F189" i="3"/>
  <c r="D186" i="3"/>
  <c r="F186" i="3"/>
  <c r="M8" i="5"/>
  <c r="G8" i="5" s="1"/>
  <c r="O8" i="5"/>
  <c r="I8" i="5" s="1"/>
  <c r="N7" i="5"/>
  <c r="H7" i="5" s="1"/>
  <c r="O7" i="5"/>
  <c r="I7" i="5" s="1"/>
  <c r="P7" i="5"/>
  <c r="J7" i="5" s="1"/>
  <c r="M7" i="5"/>
  <c r="G7" i="5" s="1"/>
  <c r="E184" i="3"/>
  <c r="M184" i="3"/>
  <c r="K185" i="3" s="1"/>
  <c r="N8" i="5" s="1"/>
  <c r="H8" i="5" s="1"/>
  <c r="D185" i="3"/>
  <c r="F185" i="3"/>
  <c r="D184" i="3"/>
  <c r="F184" i="3"/>
  <c r="M6" i="5"/>
  <c r="G6" i="5" s="1"/>
  <c r="O6" i="5"/>
  <c r="I6" i="5" s="1"/>
  <c r="N5" i="5"/>
  <c r="O5" i="5"/>
  <c r="I5" i="5" s="1"/>
  <c r="M5" i="5"/>
  <c r="G5" i="5" s="1"/>
  <c r="D183" i="3"/>
  <c r="F183" i="3"/>
  <c r="F182" i="3"/>
  <c r="D182" i="3"/>
  <c r="K239" i="3" l="1"/>
  <c r="G238" i="3"/>
  <c r="E185" i="3"/>
  <c r="M185" i="3"/>
  <c r="G184" i="3"/>
  <c r="P3" i="5"/>
  <c r="O3" i="5"/>
  <c r="E239" i="3" l="1"/>
  <c r="M239" i="3"/>
  <c r="G185" i="3"/>
  <c r="K186" i="3"/>
  <c r="P8" i="5"/>
  <c r="J8" i="5" s="1"/>
  <c r="M75" i="4"/>
  <c r="G75" i="4" s="1"/>
  <c r="K70" i="4"/>
  <c r="E70" i="4" s="1"/>
  <c r="M70" i="4"/>
  <c r="G70" i="4" s="1"/>
  <c r="D173" i="3"/>
  <c r="F173" i="3"/>
  <c r="K63" i="4"/>
  <c r="E63" i="4" s="1"/>
  <c r="M63" i="4"/>
  <c r="G63" i="4" s="1"/>
  <c r="D166" i="3"/>
  <c r="F166" i="3"/>
  <c r="K60" i="4"/>
  <c r="E60" i="4" s="1"/>
  <c r="M60" i="4"/>
  <c r="G60" i="4" s="1"/>
  <c r="D163" i="3"/>
  <c r="F163" i="3"/>
  <c r="K75" i="4"/>
  <c r="E75" i="4" s="1"/>
  <c r="M74" i="4"/>
  <c r="G74" i="4" s="1"/>
  <c r="K74" i="4"/>
  <c r="E74" i="4" s="1"/>
  <c r="D178" i="3"/>
  <c r="F178" i="3"/>
  <c r="D177" i="3"/>
  <c r="F177" i="3"/>
  <c r="K72" i="4"/>
  <c r="E72" i="4" s="1"/>
  <c r="M72" i="4"/>
  <c r="G72" i="4" s="1"/>
  <c r="K73" i="4"/>
  <c r="E73" i="4" s="1"/>
  <c r="M73" i="4"/>
  <c r="G73" i="4" s="1"/>
  <c r="M71" i="4"/>
  <c r="G71" i="4" s="1"/>
  <c r="K71" i="4"/>
  <c r="E71" i="4" s="1"/>
  <c r="D175" i="3"/>
  <c r="F175" i="3"/>
  <c r="D176" i="3"/>
  <c r="F176" i="3"/>
  <c r="D174" i="3"/>
  <c r="F174" i="3"/>
  <c r="K69" i="4"/>
  <c r="E69" i="4" s="1"/>
  <c r="M69" i="4"/>
  <c r="G69" i="4" s="1"/>
  <c r="M68" i="4"/>
  <c r="G68" i="4" s="1"/>
  <c r="K68" i="4"/>
  <c r="E68" i="4" s="1"/>
  <c r="D172" i="3"/>
  <c r="F172" i="3"/>
  <c r="D171" i="3"/>
  <c r="F171" i="3"/>
  <c r="K65" i="4"/>
  <c r="E65" i="4" s="1"/>
  <c r="M65" i="4"/>
  <c r="G65" i="4" s="1"/>
  <c r="K66" i="4"/>
  <c r="E66" i="4" s="1"/>
  <c r="M66" i="4"/>
  <c r="G66" i="4" s="1"/>
  <c r="K67" i="4"/>
  <c r="E67" i="4" s="1"/>
  <c r="M67" i="4"/>
  <c r="G67" i="4" s="1"/>
  <c r="M64" i="4"/>
  <c r="G64" i="4" s="1"/>
  <c r="K64" i="4"/>
  <c r="E64" i="4" s="1"/>
  <c r="D168" i="3"/>
  <c r="F168" i="3"/>
  <c r="D169" i="3"/>
  <c r="F169" i="3"/>
  <c r="D170" i="3"/>
  <c r="F170" i="3"/>
  <c r="D167" i="3"/>
  <c r="F167" i="3"/>
  <c r="K62" i="4"/>
  <c r="E62" i="4" s="1"/>
  <c r="M62" i="4"/>
  <c r="G62" i="4" s="1"/>
  <c r="M61" i="4"/>
  <c r="G61" i="4" s="1"/>
  <c r="K61" i="4"/>
  <c r="E61" i="4" s="1"/>
  <c r="D165" i="3"/>
  <c r="F165" i="3"/>
  <c r="D164" i="3"/>
  <c r="F164" i="3"/>
  <c r="G239" i="3" l="1"/>
  <c r="K240" i="3"/>
  <c r="N9" i="5"/>
  <c r="H9" i="5" s="1"/>
  <c r="M186" i="3"/>
  <c r="E186" i="3"/>
  <c r="K59" i="4"/>
  <c r="E59" i="4" s="1"/>
  <c r="M59" i="4"/>
  <c r="G59" i="4" s="1"/>
  <c r="M58" i="4"/>
  <c r="G58" i="4" s="1"/>
  <c r="K58" i="4"/>
  <c r="E58" i="4" s="1"/>
  <c r="D162" i="3"/>
  <c r="F162" i="3"/>
  <c r="D161" i="3"/>
  <c r="F161" i="3"/>
  <c r="K56" i="4"/>
  <c r="E56" i="4" s="1"/>
  <c r="M56" i="4"/>
  <c r="G56" i="4" s="1"/>
  <c r="K57" i="4"/>
  <c r="E57" i="4" s="1"/>
  <c r="M57" i="4"/>
  <c r="G57" i="4" s="1"/>
  <c r="M55" i="4"/>
  <c r="G55" i="4" s="1"/>
  <c r="K55" i="4"/>
  <c r="E55" i="4" s="1"/>
  <c r="D159" i="3"/>
  <c r="F159" i="3"/>
  <c r="D160" i="3"/>
  <c r="F160" i="3"/>
  <c r="D158" i="3"/>
  <c r="F158" i="3"/>
  <c r="E240" i="3" l="1"/>
  <c r="M240" i="3"/>
  <c r="G186" i="3"/>
  <c r="K187" i="3"/>
  <c r="P9" i="5"/>
  <c r="J9" i="5" s="1"/>
  <c r="K50" i="4"/>
  <c r="E50" i="4" s="1"/>
  <c r="M50" i="4"/>
  <c r="G50" i="4" s="1"/>
  <c r="K51" i="4"/>
  <c r="E51" i="4" s="1"/>
  <c r="M51" i="4"/>
  <c r="G51" i="4" s="1"/>
  <c r="K52" i="4"/>
  <c r="E52" i="4" s="1"/>
  <c r="M52" i="4"/>
  <c r="G52" i="4" s="1"/>
  <c r="K53" i="4"/>
  <c r="E53" i="4" s="1"/>
  <c r="M53" i="4"/>
  <c r="G53" i="4" s="1"/>
  <c r="K54" i="4"/>
  <c r="E54" i="4" s="1"/>
  <c r="M54" i="4"/>
  <c r="G54" i="4" s="1"/>
  <c r="M49" i="4"/>
  <c r="G49" i="4" s="1"/>
  <c r="K49" i="4"/>
  <c r="E49" i="4" s="1"/>
  <c r="D156" i="3"/>
  <c r="F156" i="3"/>
  <c r="D157" i="3"/>
  <c r="F157" i="3"/>
  <c r="D155" i="3"/>
  <c r="F155" i="3"/>
  <c r="D153" i="3"/>
  <c r="F153" i="3"/>
  <c r="D154" i="3"/>
  <c r="F154" i="3"/>
  <c r="D152" i="3"/>
  <c r="F152" i="3"/>
  <c r="K43" i="4"/>
  <c r="E43" i="4" s="1"/>
  <c r="M43" i="4"/>
  <c r="G43" i="4" s="1"/>
  <c r="K44" i="4"/>
  <c r="E44" i="4" s="1"/>
  <c r="M44" i="4"/>
  <c r="G44" i="4" s="1"/>
  <c r="M42" i="4"/>
  <c r="G42" i="4" s="1"/>
  <c r="K42" i="4"/>
  <c r="E42" i="4" s="1"/>
  <c r="K46" i="4"/>
  <c r="E46" i="4" s="1"/>
  <c r="M46" i="4"/>
  <c r="G46" i="4" s="1"/>
  <c r="K47" i="4"/>
  <c r="E47" i="4" s="1"/>
  <c r="M47" i="4"/>
  <c r="G47" i="4" s="1"/>
  <c r="K48" i="4"/>
  <c r="E48" i="4" s="1"/>
  <c r="M48" i="4"/>
  <c r="G48" i="4" s="1"/>
  <c r="M45" i="4"/>
  <c r="G45" i="4" s="1"/>
  <c r="K45" i="4"/>
  <c r="E45" i="4" s="1"/>
  <c r="D149" i="3"/>
  <c r="F149" i="3"/>
  <c r="D150" i="3"/>
  <c r="F150" i="3"/>
  <c r="D151" i="3"/>
  <c r="F151" i="3"/>
  <c r="D148" i="3"/>
  <c r="F148" i="3"/>
  <c r="D146" i="3"/>
  <c r="F146" i="3"/>
  <c r="D147" i="3"/>
  <c r="F147" i="3"/>
  <c r="D145" i="3"/>
  <c r="F145" i="3"/>
  <c r="K40" i="4"/>
  <c r="E40" i="4" s="1"/>
  <c r="M40" i="4"/>
  <c r="G40" i="4" s="1"/>
  <c r="K41" i="4"/>
  <c r="E41" i="4" s="1"/>
  <c r="M41" i="4"/>
  <c r="G41" i="4" s="1"/>
  <c r="M39" i="4"/>
  <c r="G39" i="4" s="1"/>
  <c r="K39" i="4"/>
  <c r="E39" i="4" s="1"/>
  <c r="D143" i="3"/>
  <c r="F143" i="3"/>
  <c r="D144" i="3"/>
  <c r="F144" i="3"/>
  <c r="D142" i="3"/>
  <c r="F142" i="3"/>
  <c r="K35" i="4"/>
  <c r="E35" i="4" s="1"/>
  <c r="M35" i="4"/>
  <c r="G35" i="4" s="1"/>
  <c r="K36" i="4"/>
  <c r="E36" i="4" s="1"/>
  <c r="M36" i="4"/>
  <c r="G36" i="4" s="1"/>
  <c r="K37" i="4"/>
  <c r="E37" i="4" s="1"/>
  <c r="M37" i="4"/>
  <c r="G37" i="4" s="1"/>
  <c r="K38" i="4"/>
  <c r="E38" i="4" s="1"/>
  <c r="M38" i="4"/>
  <c r="G38" i="4" s="1"/>
  <c r="M34" i="4"/>
  <c r="G34" i="4" s="1"/>
  <c r="K34" i="4"/>
  <c r="E34" i="4" s="1"/>
  <c r="G240" i="3" l="1"/>
  <c r="K241" i="3"/>
  <c r="N10" i="5"/>
  <c r="H10" i="5" s="1"/>
  <c r="E187" i="3"/>
  <c r="M187" i="3"/>
  <c r="D138" i="3"/>
  <c r="F138" i="3"/>
  <c r="D139" i="3"/>
  <c r="F139" i="3"/>
  <c r="D140" i="3"/>
  <c r="F140" i="3"/>
  <c r="D141" i="3"/>
  <c r="F141" i="3"/>
  <c r="D137" i="3"/>
  <c r="F137" i="3"/>
  <c r="K30" i="4"/>
  <c r="E30" i="4" s="1"/>
  <c r="M30" i="4"/>
  <c r="G30" i="4" s="1"/>
  <c r="K31" i="4"/>
  <c r="E31" i="4" s="1"/>
  <c r="M31" i="4"/>
  <c r="G31" i="4" s="1"/>
  <c r="K32" i="4"/>
  <c r="E32" i="4" s="1"/>
  <c r="M32" i="4"/>
  <c r="G32" i="4" s="1"/>
  <c r="K33" i="4"/>
  <c r="E33" i="4" s="1"/>
  <c r="M33" i="4"/>
  <c r="G33" i="4" s="1"/>
  <c r="M29" i="4"/>
  <c r="G29" i="4" s="1"/>
  <c r="K29" i="4"/>
  <c r="E29" i="4" s="1"/>
  <c r="D133" i="3"/>
  <c r="F133" i="3"/>
  <c r="D134" i="3"/>
  <c r="F134" i="3"/>
  <c r="D135" i="3"/>
  <c r="F135" i="3"/>
  <c r="D136" i="3"/>
  <c r="F136" i="3"/>
  <c r="D132" i="3"/>
  <c r="F132" i="3"/>
  <c r="K25" i="4"/>
  <c r="E25" i="4" s="1"/>
  <c r="M25" i="4"/>
  <c r="G25" i="4" s="1"/>
  <c r="K26" i="4"/>
  <c r="E26" i="4" s="1"/>
  <c r="M26" i="4"/>
  <c r="G26" i="4" s="1"/>
  <c r="K27" i="4"/>
  <c r="E27" i="4" s="1"/>
  <c r="M27" i="4"/>
  <c r="G27" i="4" s="1"/>
  <c r="K28" i="4"/>
  <c r="E28" i="4" s="1"/>
  <c r="M28" i="4"/>
  <c r="G28" i="4" s="1"/>
  <c r="M24" i="4"/>
  <c r="G24" i="4" s="1"/>
  <c r="K24" i="4"/>
  <c r="E24" i="4" s="1"/>
  <c r="D128" i="3"/>
  <c r="F128" i="3"/>
  <c r="D129" i="3"/>
  <c r="F129" i="3"/>
  <c r="D130" i="3"/>
  <c r="F130" i="3"/>
  <c r="D131" i="3"/>
  <c r="F131" i="3"/>
  <c r="D127" i="3"/>
  <c r="F127" i="3"/>
  <c r="K20" i="4"/>
  <c r="E20" i="4" s="1"/>
  <c r="M20" i="4"/>
  <c r="G20" i="4" s="1"/>
  <c r="K21" i="4"/>
  <c r="E21" i="4" s="1"/>
  <c r="M21" i="4"/>
  <c r="G21" i="4" s="1"/>
  <c r="K22" i="4"/>
  <c r="E22" i="4" s="1"/>
  <c r="M22" i="4"/>
  <c r="G22" i="4" s="1"/>
  <c r="K23" i="4"/>
  <c r="E23" i="4" s="1"/>
  <c r="M23" i="4"/>
  <c r="G23" i="4" s="1"/>
  <c r="M19" i="4"/>
  <c r="G19" i="4" s="1"/>
  <c r="K19" i="4"/>
  <c r="E19" i="4" s="1"/>
  <c r="K15" i="4"/>
  <c r="E15" i="4" s="1"/>
  <c r="M15" i="4"/>
  <c r="G15" i="4" s="1"/>
  <c r="K16" i="4"/>
  <c r="E16" i="4" s="1"/>
  <c r="M16" i="4"/>
  <c r="G16" i="4" s="1"/>
  <c r="K17" i="4"/>
  <c r="E17" i="4" s="1"/>
  <c r="M17" i="4"/>
  <c r="G17" i="4" s="1"/>
  <c r="K18" i="4"/>
  <c r="E18" i="4" s="1"/>
  <c r="M18" i="4"/>
  <c r="G18" i="4" s="1"/>
  <c r="M14" i="4"/>
  <c r="G14" i="4" s="1"/>
  <c r="K14" i="4"/>
  <c r="E14" i="4" s="1"/>
  <c r="K10" i="4"/>
  <c r="E10" i="4" s="1"/>
  <c r="M10" i="4"/>
  <c r="G10" i="4" s="1"/>
  <c r="K11" i="4"/>
  <c r="E11" i="4" s="1"/>
  <c r="M11" i="4"/>
  <c r="G11" i="4" s="1"/>
  <c r="K12" i="4"/>
  <c r="E12" i="4" s="1"/>
  <c r="M12" i="4"/>
  <c r="G12" i="4" s="1"/>
  <c r="K13" i="4"/>
  <c r="E13" i="4" s="1"/>
  <c r="M13" i="4"/>
  <c r="G13" i="4" s="1"/>
  <c r="M9" i="4"/>
  <c r="G9" i="4" s="1"/>
  <c r="K9" i="4"/>
  <c r="E9" i="4" s="1"/>
  <c r="K5" i="4"/>
  <c r="E5" i="4" s="1"/>
  <c r="M5" i="4"/>
  <c r="G5" i="4" s="1"/>
  <c r="K6" i="4"/>
  <c r="E6" i="4" s="1"/>
  <c r="M6" i="4"/>
  <c r="G6" i="4" s="1"/>
  <c r="K7" i="4"/>
  <c r="E7" i="4" s="1"/>
  <c r="M7" i="4"/>
  <c r="G7" i="4" s="1"/>
  <c r="K8" i="4"/>
  <c r="E8" i="4" s="1"/>
  <c r="M8" i="4"/>
  <c r="G8" i="4" s="1"/>
  <c r="N3" i="4"/>
  <c r="M3" i="4"/>
  <c r="L4" i="4"/>
  <c r="M4" i="4"/>
  <c r="G4" i="4" s="1"/>
  <c r="K4" i="4"/>
  <c r="E4" i="4" s="1"/>
  <c r="D123" i="3"/>
  <c r="F123" i="3"/>
  <c r="D124" i="3"/>
  <c r="F124" i="3"/>
  <c r="D125" i="3"/>
  <c r="F125" i="3"/>
  <c r="D126" i="3"/>
  <c r="F126" i="3"/>
  <c r="D122" i="3"/>
  <c r="F122" i="3"/>
  <c r="D118" i="3"/>
  <c r="F118" i="3"/>
  <c r="D119" i="3"/>
  <c r="F119" i="3"/>
  <c r="D120" i="3"/>
  <c r="F120" i="3"/>
  <c r="D121" i="3"/>
  <c r="F121" i="3"/>
  <c r="D117" i="3"/>
  <c r="F117" i="3"/>
  <c r="D116" i="3"/>
  <c r="F116" i="3"/>
  <c r="M241" i="3" l="1"/>
  <c r="E241" i="3"/>
  <c r="K188" i="3"/>
  <c r="P10" i="5"/>
  <c r="J10" i="5" s="1"/>
  <c r="G187" i="3"/>
  <c r="F108" i="3"/>
  <c r="F109" i="3"/>
  <c r="F110" i="3"/>
  <c r="F111" i="3"/>
  <c r="F112" i="3"/>
  <c r="F113" i="3"/>
  <c r="F114" i="3"/>
  <c r="F115" i="3"/>
  <c r="F107" i="3"/>
  <c r="D108" i="3"/>
  <c r="D109" i="3"/>
  <c r="D110" i="3"/>
  <c r="D111" i="3"/>
  <c r="D112" i="3"/>
  <c r="D113" i="3"/>
  <c r="D114" i="3"/>
  <c r="D115" i="3"/>
  <c r="D107" i="3"/>
  <c r="N11" i="1"/>
  <c r="F11" i="1" s="1"/>
  <c r="P11" i="1"/>
  <c r="J11" i="1" s="1"/>
  <c r="N12" i="1"/>
  <c r="F12" i="1" s="1"/>
  <c r="P12" i="1"/>
  <c r="J12" i="1" s="1"/>
  <c r="N13" i="1"/>
  <c r="F13" i="1" s="1"/>
  <c r="P13" i="1"/>
  <c r="J13" i="1" s="1"/>
  <c r="N14" i="1"/>
  <c r="F14" i="1" s="1"/>
  <c r="P14" i="1"/>
  <c r="J14" i="1" s="1"/>
  <c r="P10" i="1"/>
  <c r="J10" i="1" s="1"/>
  <c r="N10" i="1"/>
  <c r="F10" i="1" s="1"/>
  <c r="F12" i="3"/>
  <c r="F13" i="3"/>
  <c r="F14" i="3"/>
  <c r="F15" i="3"/>
  <c r="D12" i="3"/>
  <c r="D13" i="3"/>
  <c r="D14" i="3"/>
  <c r="D15" i="3"/>
  <c r="F11" i="3"/>
  <c r="D11" i="3"/>
  <c r="C11" i="3"/>
  <c r="B11" i="3"/>
  <c r="N6" i="1"/>
  <c r="F6" i="1" s="1"/>
  <c r="P6" i="1"/>
  <c r="J6" i="1" s="1"/>
  <c r="N7" i="1"/>
  <c r="F7" i="1" s="1"/>
  <c r="P7" i="1"/>
  <c r="J7" i="1" s="1"/>
  <c r="N8" i="1"/>
  <c r="F8" i="1" s="1"/>
  <c r="P8" i="1"/>
  <c r="J8" i="1" s="1"/>
  <c r="N9" i="1"/>
  <c r="F9" i="1" s="1"/>
  <c r="P9" i="1"/>
  <c r="J9" i="1" s="1"/>
  <c r="O5" i="1"/>
  <c r="G5" i="1" s="1"/>
  <c r="P5" i="1"/>
  <c r="J5" i="1" s="1"/>
  <c r="N5" i="1"/>
  <c r="F5" i="1" s="1"/>
  <c r="F7" i="3"/>
  <c r="F8" i="3"/>
  <c r="F9" i="3"/>
  <c r="F10" i="3"/>
  <c r="D7" i="3"/>
  <c r="D8" i="3"/>
  <c r="D9" i="3"/>
  <c r="D10" i="3"/>
  <c r="F6" i="3"/>
  <c r="D6" i="3"/>
  <c r="E6" i="3"/>
  <c r="N16" i="1"/>
  <c r="F16" i="1" s="1"/>
  <c r="P16" i="1"/>
  <c r="J16" i="1" s="1"/>
  <c r="N17" i="1"/>
  <c r="F17" i="1" s="1"/>
  <c r="P17" i="1"/>
  <c r="J17" i="1" s="1"/>
  <c r="N18" i="1"/>
  <c r="F18" i="1" s="1"/>
  <c r="P18" i="1"/>
  <c r="J18" i="1" s="1"/>
  <c r="N19" i="1"/>
  <c r="F19" i="1" s="1"/>
  <c r="P19" i="1"/>
  <c r="J19" i="1" s="1"/>
  <c r="P15" i="1"/>
  <c r="J15" i="1" s="1"/>
  <c r="N15" i="1"/>
  <c r="F15" i="1" s="1"/>
  <c r="D17" i="3"/>
  <c r="F17" i="3"/>
  <c r="D18" i="3"/>
  <c r="F18" i="3"/>
  <c r="D19" i="3"/>
  <c r="F19" i="3"/>
  <c r="D20" i="3"/>
  <c r="F20" i="3"/>
  <c r="F16" i="3"/>
  <c r="D16" i="3"/>
  <c r="N21" i="1"/>
  <c r="F21" i="1" s="1"/>
  <c r="P21" i="1"/>
  <c r="J21" i="1" s="1"/>
  <c r="N22" i="1"/>
  <c r="F22" i="1" s="1"/>
  <c r="P22" i="1"/>
  <c r="J22" i="1" s="1"/>
  <c r="N23" i="1"/>
  <c r="F23" i="1" s="1"/>
  <c r="P23" i="1"/>
  <c r="J23" i="1" s="1"/>
  <c r="N24" i="1"/>
  <c r="F24" i="1" s="1"/>
  <c r="P24" i="1"/>
  <c r="J24" i="1" s="1"/>
  <c r="P20" i="1"/>
  <c r="J20" i="1" s="1"/>
  <c r="N20" i="1"/>
  <c r="F20" i="1" s="1"/>
  <c r="D22" i="3"/>
  <c r="F22" i="3"/>
  <c r="D23" i="3"/>
  <c r="F23" i="3"/>
  <c r="D24" i="3"/>
  <c r="F24" i="3"/>
  <c r="D25" i="3"/>
  <c r="F25" i="3"/>
  <c r="F21" i="3"/>
  <c r="D21" i="3"/>
  <c r="N26" i="1"/>
  <c r="F26" i="1" s="1"/>
  <c r="P26" i="1"/>
  <c r="J26" i="1" s="1"/>
  <c r="N27" i="1"/>
  <c r="F27" i="1" s="1"/>
  <c r="P27" i="1"/>
  <c r="J27" i="1" s="1"/>
  <c r="N28" i="1"/>
  <c r="F28" i="1" s="1"/>
  <c r="P28" i="1"/>
  <c r="J28" i="1" s="1"/>
  <c r="N29" i="1"/>
  <c r="F29" i="1" s="1"/>
  <c r="P29" i="1"/>
  <c r="J29" i="1" s="1"/>
  <c r="P25" i="1"/>
  <c r="J25" i="1" s="1"/>
  <c r="N25" i="1"/>
  <c r="F25" i="1" s="1"/>
  <c r="D27" i="3"/>
  <c r="F27" i="3"/>
  <c r="D28" i="3"/>
  <c r="F28" i="3"/>
  <c r="D29" i="3"/>
  <c r="F29" i="3"/>
  <c r="D30" i="3"/>
  <c r="F30" i="3"/>
  <c r="F26" i="3"/>
  <c r="D26" i="3"/>
  <c r="K242" i="3" l="1"/>
  <c r="G241" i="3"/>
  <c r="N11" i="5"/>
  <c r="H11" i="5" s="1"/>
  <c r="E188" i="3"/>
  <c r="M188" i="3"/>
  <c r="N31" i="1"/>
  <c r="P31" i="1"/>
  <c r="N32" i="1"/>
  <c r="P32" i="1"/>
  <c r="N33" i="1"/>
  <c r="P33" i="1"/>
  <c r="N34" i="1"/>
  <c r="P34" i="1"/>
  <c r="N35" i="1"/>
  <c r="P35" i="1"/>
  <c r="N36" i="1"/>
  <c r="P36" i="1"/>
  <c r="N37" i="1"/>
  <c r="P37" i="1"/>
  <c r="N38" i="1"/>
  <c r="P38" i="1"/>
  <c r="N39" i="1"/>
  <c r="P39" i="1"/>
  <c r="N40" i="1"/>
  <c r="F40" i="1" s="1"/>
  <c r="P40" i="1"/>
  <c r="J40" i="1" s="1"/>
  <c r="N41" i="1"/>
  <c r="F41" i="1" s="1"/>
  <c r="P41" i="1"/>
  <c r="J41" i="1" s="1"/>
  <c r="N42" i="1"/>
  <c r="F42" i="1" s="1"/>
  <c r="P42" i="1"/>
  <c r="J42" i="1" s="1"/>
  <c r="N43" i="1"/>
  <c r="F43" i="1" s="1"/>
  <c r="P43" i="1"/>
  <c r="J43" i="1" s="1"/>
  <c r="N44" i="1"/>
  <c r="F44" i="1" s="1"/>
  <c r="P44" i="1"/>
  <c r="J44" i="1" s="1"/>
  <c r="N45" i="1"/>
  <c r="F45" i="1" s="1"/>
  <c r="P45" i="1"/>
  <c r="J45" i="1" s="1"/>
  <c r="N46" i="1"/>
  <c r="F46" i="1" s="1"/>
  <c r="P46" i="1"/>
  <c r="J46" i="1" s="1"/>
  <c r="N47" i="1"/>
  <c r="F47" i="1" s="1"/>
  <c r="P47" i="1"/>
  <c r="J47" i="1" s="1"/>
  <c r="N48" i="1"/>
  <c r="F48" i="1" s="1"/>
  <c r="P48" i="1"/>
  <c r="J48" i="1" s="1"/>
  <c r="N49" i="1"/>
  <c r="F49" i="1" s="1"/>
  <c r="P49" i="1"/>
  <c r="J49" i="1" s="1"/>
  <c r="N50" i="1"/>
  <c r="P50" i="1"/>
  <c r="N51" i="1"/>
  <c r="P51" i="1"/>
  <c r="N52" i="1"/>
  <c r="P52" i="1"/>
  <c r="N53" i="1"/>
  <c r="P53" i="1"/>
  <c r="N54" i="1"/>
  <c r="P54" i="1"/>
  <c r="N55" i="1"/>
  <c r="P55" i="1"/>
  <c r="N56" i="1"/>
  <c r="P56" i="1"/>
  <c r="N57" i="1"/>
  <c r="P57" i="1"/>
  <c r="N58" i="1"/>
  <c r="P58" i="1"/>
  <c r="N59" i="1"/>
  <c r="P59" i="1"/>
  <c r="N60" i="1"/>
  <c r="P60" i="1"/>
  <c r="N61" i="1"/>
  <c r="P61" i="1"/>
  <c r="N62" i="1"/>
  <c r="P62" i="1"/>
  <c r="N63" i="1"/>
  <c r="P63" i="1"/>
  <c r="N64" i="1"/>
  <c r="P64" i="1"/>
  <c r="N65" i="1"/>
  <c r="P65" i="1"/>
  <c r="N66" i="1"/>
  <c r="P66" i="1"/>
  <c r="N67" i="1"/>
  <c r="F67" i="1" s="1"/>
  <c r="P67" i="1"/>
  <c r="J67" i="1" s="1"/>
  <c r="N68" i="1"/>
  <c r="P68" i="1"/>
  <c r="N69" i="1"/>
  <c r="P69" i="1"/>
  <c r="N70" i="1"/>
  <c r="P70" i="1"/>
  <c r="N71" i="1"/>
  <c r="P71" i="1"/>
  <c r="N72" i="1"/>
  <c r="P72" i="1"/>
  <c r="N73" i="1"/>
  <c r="P73" i="1"/>
  <c r="N74" i="1"/>
  <c r="P74" i="1"/>
  <c r="N75" i="1"/>
  <c r="P75" i="1"/>
  <c r="N76" i="1"/>
  <c r="P76" i="1"/>
  <c r="N77" i="1"/>
  <c r="P77" i="1"/>
  <c r="N78" i="1"/>
  <c r="P78" i="1"/>
  <c r="N79" i="1"/>
  <c r="P79" i="1"/>
  <c r="N80" i="1"/>
  <c r="P80" i="1"/>
  <c r="N81" i="1"/>
  <c r="F81" i="1" s="1"/>
  <c r="P81" i="1"/>
  <c r="J81" i="1" s="1"/>
  <c r="N82" i="1"/>
  <c r="F82" i="1" s="1"/>
  <c r="P82" i="1"/>
  <c r="J82" i="1" s="1"/>
  <c r="N83" i="1"/>
  <c r="P83" i="1"/>
  <c r="N84" i="1"/>
  <c r="P84" i="1"/>
  <c r="N85" i="1"/>
  <c r="P85" i="1"/>
  <c r="N86" i="1"/>
  <c r="P86" i="1"/>
  <c r="N87" i="1"/>
  <c r="F87" i="1" s="1"/>
  <c r="P87" i="1"/>
  <c r="J87" i="1" s="1"/>
  <c r="N88" i="1"/>
  <c r="P88" i="1"/>
  <c r="N89" i="1"/>
  <c r="P89" i="1"/>
  <c r="N90" i="1"/>
  <c r="F90" i="1" s="1"/>
  <c r="P90" i="1"/>
  <c r="J90" i="1" s="1"/>
  <c r="N91" i="1"/>
  <c r="F91" i="1" s="1"/>
  <c r="P91" i="1"/>
  <c r="J91" i="1" s="1"/>
  <c r="N92" i="1"/>
  <c r="F92" i="1" s="1"/>
  <c r="P92" i="1"/>
  <c r="J92" i="1" s="1"/>
  <c r="N93" i="1"/>
  <c r="P93" i="1"/>
  <c r="N94" i="1"/>
  <c r="P94" i="1"/>
  <c r="N95" i="1"/>
  <c r="P95" i="1"/>
  <c r="N96" i="1"/>
  <c r="P96" i="1"/>
  <c r="N97" i="1"/>
  <c r="F97" i="1" s="1"/>
  <c r="P97" i="1"/>
  <c r="J97" i="1" s="1"/>
  <c r="N98" i="1"/>
  <c r="P98" i="1"/>
  <c r="N99" i="1"/>
  <c r="P99" i="1"/>
  <c r="N100" i="1"/>
  <c r="P100" i="1"/>
  <c r="N101" i="1"/>
  <c r="P101" i="1"/>
  <c r="N102" i="1"/>
  <c r="F102" i="1" s="1"/>
  <c r="P102" i="1"/>
  <c r="J102" i="1" s="1"/>
  <c r="P30" i="1"/>
  <c r="N30" i="1"/>
  <c r="F32" i="3"/>
  <c r="F33" i="3"/>
  <c r="F34" i="3"/>
  <c r="F35" i="3"/>
  <c r="F36" i="3"/>
  <c r="F37" i="3"/>
  <c r="F38" i="3"/>
  <c r="F39" i="3"/>
  <c r="F40" i="3"/>
  <c r="F41" i="3"/>
  <c r="F42" i="3"/>
  <c r="F43" i="3"/>
  <c r="F44" i="3"/>
  <c r="F45" i="3"/>
  <c r="F46" i="3"/>
  <c r="F47" i="3"/>
  <c r="F48" i="3"/>
  <c r="F49" i="3"/>
  <c r="F50" i="3"/>
  <c r="F51" i="3"/>
  <c r="F52" i="3"/>
  <c r="F53" i="3"/>
  <c r="F54" i="3"/>
  <c r="F55" i="3"/>
  <c r="F56" i="3"/>
  <c r="F57" i="3"/>
  <c r="F58" i="3"/>
  <c r="F59" i="3"/>
  <c r="F60" i="3"/>
  <c r="F61" i="3"/>
  <c r="F62" i="3"/>
  <c r="F63" i="3"/>
  <c r="F64" i="3"/>
  <c r="F65" i="3"/>
  <c r="F66" i="3"/>
  <c r="F67" i="3"/>
  <c r="F68" i="3"/>
  <c r="F69" i="3"/>
  <c r="F70" i="3"/>
  <c r="F71" i="3"/>
  <c r="F72" i="3"/>
  <c r="F73" i="3"/>
  <c r="F74" i="3"/>
  <c r="F75" i="3"/>
  <c r="F76" i="3"/>
  <c r="F77" i="3"/>
  <c r="F78" i="3"/>
  <c r="F79" i="3"/>
  <c r="F80" i="3"/>
  <c r="F81" i="3"/>
  <c r="F82" i="3"/>
  <c r="F83" i="3"/>
  <c r="F84" i="3"/>
  <c r="F85" i="3"/>
  <c r="F86" i="3"/>
  <c r="F87" i="3"/>
  <c r="F88" i="3"/>
  <c r="F89" i="3"/>
  <c r="F90" i="3"/>
  <c r="F91" i="3"/>
  <c r="F92" i="3"/>
  <c r="F93" i="3"/>
  <c r="F94" i="3"/>
  <c r="F95" i="3"/>
  <c r="F96" i="3"/>
  <c r="F97" i="3"/>
  <c r="F98" i="3"/>
  <c r="F99" i="3"/>
  <c r="F100" i="3"/>
  <c r="F101" i="3"/>
  <c r="F102" i="3"/>
  <c r="F103" i="3"/>
  <c r="F31" i="3"/>
  <c r="D32" i="3"/>
  <c r="D33" i="3"/>
  <c r="D34" i="3"/>
  <c r="D35" i="3"/>
  <c r="D36" i="3"/>
  <c r="D37" i="3"/>
  <c r="D38" i="3"/>
  <c r="D39" i="3"/>
  <c r="D40" i="3"/>
  <c r="D41" i="3"/>
  <c r="D42" i="3"/>
  <c r="D43" i="3"/>
  <c r="D44" i="3"/>
  <c r="D45" i="3"/>
  <c r="D46" i="3"/>
  <c r="D47" i="3"/>
  <c r="D48" i="3"/>
  <c r="D49" i="3"/>
  <c r="D50" i="3"/>
  <c r="D51" i="3"/>
  <c r="D52" i="3"/>
  <c r="D53" i="3"/>
  <c r="D54" i="3"/>
  <c r="D55" i="3"/>
  <c r="D56" i="3"/>
  <c r="D57" i="3"/>
  <c r="D58" i="3"/>
  <c r="D59" i="3"/>
  <c r="D60" i="3"/>
  <c r="D61" i="3"/>
  <c r="D62" i="3"/>
  <c r="D63" i="3"/>
  <c r="D64" i="3"/>
  <c r="D65" i="3"/>
  <c r="D66" i="3"/>
  <c r="D67" i="3"/>
  <c r="D68" i="3"/>
  <c r="D69" i="3"/>
  <c r="D70" i="3"/>
  <c r="D71" i="3"/>
  <c r="D72" i="3"/>
  <c r="D73" i="3"/>
  <c r="D74" i="3"/>
  <c r="D75" i="3"/>
  <c r="D76" i="3"/>
  <c r="D77" i="3"/>
  <c r="D78" i="3"/>
  <c r="D79" i="3"/>
  <c r="D80" i="3"/>
  <c r="D81" i="3"/>
  <c r="D82" i="3"/>
  <c r="D83" i="3"/>
  <c r="D84" i="3"/>
  <c r="D85" i="3"/>
  <c r="D86" i="3"/>
  <c r="D87" i="3"/>
  <c r="D88" i="3"/>
  <c r="D89" i="3"/>
  <c r="D90" i="3"/>
  <c r="D91" i="3"/>
  <c r="D92" i="3"/>
  <c r="D93" i="3"/>
  <c r="D94" i="3"/>
  <c r="D95" i="3"/>
  <c r="D96" i="3"/>
  <c r="D97" i="3"/>
  <c r="D98" i="3"/>
  <c r="D99" i="3"/>
  <c r="D100" i="3"/>
  <c r="D101" i="3"/>
  <c r="D102" i="3"/>
  <c r="D103" i="3"/>
  <c r="D31" i="3"/>
  <c r="M242" i="3" l="1"/>
  <c r="E242" i="3"/>
  <c r="K189" i="3"/>
  <c r="P11" i="5"/>
  <c r="J11" i="5" s="1"/>
  <c r="G188" i="3"/>
  <c r="F36" i="1"/>
  <c r="J36" i="1"/>
  <c r="F37" i="1"/>
  <c r="J37" i="1"/>
  <c r="F38" i="1"/>
  <c r="J38" i="1"/>
  <c r="F39" i="1"/>
  <c r="J39" i="1"/>
  <c r="J35" i="1"/>
  <c r="F35" i="1"/>
  <c r="F31" i="1"/>
  <c r="J31" i="1"/>
  <c r="F32" i="1"/>
  <c r="J32" i="1"/>
  <c r="F33" i="1"/>
  <c r="J33" i="1"/>
  <c r="F34" i="1"/>
  <c r="J34" i="1"/>
  <c r="J30" i="1"/>
  <c r="F30" i="1"/>
  <c r="K243" i="3" l="1"/>
  <c r="G242" i="3"/>
  <c r="N12" i="5"/>
  <c r="H12" i="5" s="1"/>
  <c r="E189" i="3"/>
  <c r="M189" i="3"/>
  <c r="F94" i="1"/>
  <c r="J94" i="1"/>
  <c r="F95" i="1"/>
  <c r="J95" i="1"/>
  <c r="F96" i="1"/>
  <c r="J96" i="1"/>
  <c r="J93" i="1"/>
  <c r="F93" i="1"/>
  <c r="F89" i="1"/>
  <c r="J89" i="1"/>
  <c r="J88" i="1"/>
  <c r="F88" i="1"/>
  <c r="F84" i="1"/>
  <c r="J84" i="1"/>
  <c r="F85" i="1"/>
  <c r="J85" i="1"/>
  <c r="F86" i="1"/>
  <c r="J86" i="1"/>
  <c r="J83" i="1"/>
  <c r="F83" i="1"/>
  <c r="F79" i="1"/>
  <c r="J79" i="1"/>
  <c r="F80" i="1"/>
  <c r="J80" i="1"/>
  <c r="J78" i="1"/>
  <c r="F78" i="1"/>
  <c r="F74" i="1"/>
  <c r="J74" i="1"/>
  <c r="F75" i="1"/>
  <c r="J75" i="1"/>
  <c r="F76" i="1"/>
  <c r="J76" i="1"/>
  <c r="F77" i="1"/>
  <c r="J77" i="1"/>
  <c r="J73" i="1"/>
  <c r="F73" i="1"/>
  <c r="M243" i="3" l="1"/>
  <c r="E243" i="3"/>
  <c r="G189" i="3"/>
  <c r="K190" i="3"/>
  <c r="P12" i="5"/>
  <c r="J12" i="5" s="1"/>
  <c r="F69" i="1"/>
  <c r="J69" i="1"/>
  <c r="F70" i="1"/>
  <c r="J70" i="1"/>
  <c r="F71" i="1"/>
  <c r="J71" i="1"/>
  <c r="F72" i="1"/>
  <c r="J72" i="1"/>
  <c r="J68" i="1"/>
  <c r="F68" i="1"/>
  <c r="F64" i="1"/>
  <c r="J64" i="1"/>
  <c r="F65" i="1"/>
  <c r="J65" i="1"/>
  <c r="F66" i="1"/>
  <c r="J66" i="1"/>
  <c r="J63" i="1"/>
  <c r="F63" i="1"/>
  <c r="F59" i="1"/>
  <c r="J59" i="1"/>
  <c r="F60" i="1"/>
  <c r="J60" i="1"/>
  <c r="F61" i="1"/>
  <c r="J61" i="1"/>
  <c r="F62" i="1"/>
  <c r="J62" i="1"/>
  <c r="J58" i="1"/>
  <c r="F58" i="1"/>
  <c r="G243" i="3" l="1"/>
  <c r="K244" i="3"/>
  <c r="E190" i="3"/>
  <c r="N13" i="5"/>
  <c r="H13" i="5" s="1"/>
  <c r="M190" i="3"/>
  <c r="F57" i="1"/>
  <c r="E244" i="3" l="1"/>
  <c r="M244" i="3"/>
  <c r="K191" i="3"/>
  <c r="P13" i="5"/>
  <c r="J13" i="5" s="1"/>
  <c r="G190" i="3"/>
  <c r="F51" i="1"/>
  <c r="J51" i="1"/>
  <c r="F52" i="1"/>
  <c r="J52" i="1"/>
  <c r="F53" i="1"/>
  <c r="J53" i="1"/>
  <c r="F54" i="1"/>
  <c r="J54" i="1"/>
  <c r="F55" i="1"/>
  <c r="J55" i="1"/>
  <c r="F56" i="1"/>
  <c r="J56" i="1"/>
  <c r="J57" i="1"/>
  <c r="J50" i="1"/>
  <c r="F50" i="1"/>
  <c r="K245" i="3" l="1"/>
  <c r="G244" i="3"/>
  <c r="N14" i="5"/>
  <c r="H14" i="5" s="1"/>
  <c r="M191" i="3"/>
  <c r="E191" i="3"/>
  <c r="F99" i="1"/>
  <c r="J99" i="1"/>
  <c r="F100" i="1"/>
  <c r="J100" i="1"/>
  <c r="F101" i="1"/>
  <c r="J101" i="1"/>
  <c r="E245" i="3" l="1"/>
  <c r="M245" i="3"/>
  <c r="K192" i="3"/>
  <c r="P14" i="5"/>
  <c r="J14" i="5" s="1"/>
  <c r="G191" i="3"/>
  <c r="J98" i="1"/>
  <c r="F98" i="1"/>
  <c r="K246" i="3" l="1"/>
  <c r="G245" i="3"/>
  <c r="N15" i="5"/>
  <c r="H15" i="5" s="1"/>
  <c r="E192" i="3"/>
  <c r="M192" i="3"/>
  <c r="M246" i="3" l="1"/>
  <c r="E246" i="3"/>
  <c r="K193" i="3"/>
  <c r="P15" i="5"/>
  <c r="J15" i="5" s="1"/>
  <c r="G192" i="3"/>
  <c r="C52" i="5"/>
  <c r="C229" i="3" s="1"/>
  <c r="C49" i="5"/>
  <c r="C47" i="5"/>
  <c r="C45" i="5"/>
  <c r="C43" i="5"/>
  <c r="C41" i="5"/>
  <c r="C38" i="5"/>
  <c r="C36" i="5"/>
  <c r="C34" i="5"/>
  <c r="C32" i="5"/>
  <c r="C30" i="5"/>
  <c r="C27" i="5"/>
  <c r="C23" i="5"/>
  <c r="C20" i="5"/>
  <c r="C17" i="5"/>
  <c r="C13" i="5"/>
  <c r="C9" i="5"/>
  <c r="C7" i="5"/>
  <c r="H5" i="5"/>
  <c r="C5" i="5"/>
  <c r="B5" i="5"/>
  <c r="B182" i="3" s="1"/>
  <c r="N3" i="5"/>
  <c r="M3" i="5"/>
  <c r="M2" i="5"/>
  <c r="M182" i="3"/>
  <c r="E182" i="3"/>
  <c r="K247" i="3" l="1"/>
  <c r="G246" i="3"/>
  <c r="N16" i="5"/>
  <c r="H16" i="5" s="1"/>
  <c r="E193" i="3"/>
  <c r="M193" i="3"/>
  <c r="K183" i="3"/>
  <c r="P5" i="5"/>
  <c r="J5" i="5" s="1"/>
  <c r="B52" i="5"/>
  <c r="B229" i="3" s="1"/>
  <c r="C226" i="3"/>
  <c r="B43" i="5"/>
  <c r="B220" i="3" s="1"/>
  <c r="C218" i="3"/>
  <c r="B45" i="5"/>
  <c r="B222" i="3" s="1"/>
  <c r="C220" i="3"/>
  <c r="B47" i="5"/>
  <c r="B224" i="3" s="1"/>
  <c r="C222" i="3"/>
  <c r="B49" i="5"/>
  <c r="B226" i="3" s="1"/>
  <c r="C224" i="3"/>
  <c r="B41" i="5"/>
  <c r="B218" i="3" s="1"/>
  <c r="C215" i="3"/>
  <c r="B32" i="5"/>
  <c r="B209" i="3" s="1"/>
  <c r="C207" i="3"/>
  <c r="B38" i="5"/>
  <c r="B215" i="3" s="1"/>
  <c r="C213" i="3"/>
  <c r="B34" i="5"/>
  <c r="B211" i="3" s="1"/>
  <c r="C209" i="3"/>
  <c r="B36" i="5"/>
  <c r="B213" i="3" s="1"/>
  <c r="C211" i="3"/>
  <c r="B30" i="5"/>
  <c r="B207" i="3" s="1"/>
  <c r="C204" i="3"/>
  <c r="B27" i="5"/>
  <c r="B204" i="3" s="1"/>
  <c r="C200" i="3"/>
  <c r="B23" i="5"/>
  <c r="B200" i="3" s="1"/>
  <c r="C197" i="3"/>
  <c r="B20" i="5"/>
  <c r="B197" i="3" s="1"/>
  <c r="C194" i="3"/>
  <c r="B17" i="5"/>
  <c r="C190" i="3"/>
  <c r="B13" i="5"/>
  <c r="B190" i="3" s="1"/>
  <c r="C186" i="3"/>
  <c r="B9" i="5"/>
  <c r="B186" i="3" s="1"/>
  <c r="C184" i="3"/>
  <c r="B7" i="5"/>
  <c r="B184" i="3" s="1"/>
  <c r="C182" i="3"/>
  <c r="G182" i="3"/>
  <c r="M247" i="3" l="1"/>
  <c r="E247" i="3"/>
  <c r="G193" i="3"/>
  <c r="K194" i="3"/>
  <c r="P16" i="5"/>
  <c r="J16" i="5" s="1"/>
  <c r="E183" i="3"/>
  <c r="N6" i="5"/>
  <c r="H6" i="5" s="1"/>
  <c r="M183" i="3"/>
  <c r="B194" i="3"/>
  <c r="F4" i="4"/>
  <c r="M107" i="3"/>
  <c r="E107" i="3"/>
  <c r="K105" i="3"/>
  <c r="L105" i="3"/>
  <c r="M105" i="3"/>
  <c r="J105" i="3"/>
  <c r="J104" i="3"/>
  <c r="J2" i="3"/>
  <c r="L3" i="4"/>
  <c r="K3" i="4"/>
  <c r="C74" i="4"/>
  <c r="C177" i="3" s="1"/>
  <c r="C71" i="4"/>
  <c r="C174" i="3" s="1"/>
  <c r="C68" i="4"/>
  <c r="C171" i="3" s="1"/>
  <c r="C64" i="4"/>
  <c r="C167" i="3" s="1"/>
  <c r="C61" i="4"/>
  <c r="C164" i="3" s="1"/>
  <c r="C58" i="4"/>
  <c r="C161" i="3" s="1"/>
  <c r="C55" i="4"/>
  <c r="C158" i="3" s="1"/>
  <c r="C52" i="4"/>
  <c r="C155" i="3" s="1"/>
  <c r="C49" i="4"/>
  <c r="C152" i="3" s="1"/>
  <c r="C45" i="4"/>
  <c r="C148" i="3" s="1"/>
  <c r="C42" i="4"/>
  <c r="C145" i="3" s="1"/>
  <c r="C39" i="4"/>
  <c r="C142" i="3" s="1"/>
  <c r="C34" i="4"/>
  <c r="C137" i="3" s="1"/>
  <c r="C29" i="4"/>
  <c r="C132" i="3" s="1"/>
  <c r="C24" i="4"/>
  <c r="C127" i="3" s="1"/>
  <c r="C19" i="4"/>
  <c r="C14" i="4"/>
  <c r="C117" i="3" s="1"/>
  <c r="C9" i="4"/>
  <c r="C4" i="4"/>
  <c r="B4" i="4"/>
  <c r="K2" i="4"/>
  <c r="G247" i="3" l="1"/>
  <c r="K248" i="3"/>
  <c r="E194" i="3"/>
  <c r="M194" i="3"/>
  <c r="N17" i="5"/>
  <c r="H17" i="5" s="1"/>
  <c r="G183" i="3"/>
  <c r="P6" i="5"/>
  <c r="J6" i="5" s="1"/>
  <c r="G107" i="3"/>
  <c r="N4" i="4"/>
  <c r="H4" i="4" s="1"/>
  <c r="B45" i="4"/>
  <c r="B148" i="3" s="1"/>
  <c r="B71" i="4"/>
  <c r="B174" i="3" s="1"/>
  <c r="C112" i="3"/>
  <c r="B74" i="4"/>
  <c r="B177" i="3" s="1"/>
  <c r="B52" i="4"/>
  <c r="B155" i="3" s="1"/>
  <c r="B55" i="4"/>
  <c r="B158" i="3" s="1"/>
  <c r="B49" i="4"/>
  <c r="B152" i="3" s="1"/>
  <c r="B24" i="4"/>
  <c r="B127" i="3" s="1"/>
  <c r="C122" i="3"/>
  <c r="B29" i="4"/>
  <c r="B132" i="3" s="1"/>
  <c r="B58" i="4"/>
  <c r="B161" i="3" s="1"/>
  <c r="B42" i="4"/>
  <c r="B145" i="3" s="1"/>
  <c r="B107" i="3"/>
  <c r="B34" i="4"/>
  <c r="B137" i="3" s="1"/>
  <c r="B61" i="4"/>
  <c r="B164" i="3" s="1"/>
  <c r="B68" i="4"/>
  <c r="B171" i="3" s="1"/>
  <c r="C107" i="3"/>
  <c r="B39" i="4"/>
  <c r="B142" i="3" s="1"/>
  <c r="B64" i="4"/>
  <c r="B167" i="3" s="1"/>
  <c r="B19" i="4"/>
  <c r="K108" i="3"/>
  <c r="L5" i="4" s="1"/>
  <c r="F5" i="4" s="1"/>
  <c r="B9" i="4"/>
  <c r="B14" i="4"/>
  <c r="E248" i="3" l="1"/>
  <c r="M248" i="3"/>
  <c r="G194" i="3"/>
  <c r="K195" i="3"/>
  <c r="P17" i="5"/>
  <c r="J17" i="5" s="1"/>
  <c r="B122" i="3"/>
  <c r="B117" i="3"/>
  <c r="B112" i="3"/>
  <c r="E108" i="3"/>
  <c r="M108" i="3"/>
  <c r="N5" i="4" s="1"/>
  <c r="H5" i="4" s="1"/>
  <c r="M6" i="3"/>
  <c r="M5" i="3"/>
  <c r="L5" i="3"/>
  <c r="K5" i="3"/>
  <c r="J5" i="3"/>
  <c r="L3" i="3"/>
  <c r="J3" i="3"/>
  <c r="G248" i="3" l="1"/>
  <c r="K249" i="3"/>
  <c r="N18" i="5"/>
  <c r="H18" i="5" s="1"/>
  <c r="E195" i="3"/>
  <c r="M195" i="3"/>
  <c r="K7" i="3"/>
  <c r="O6" i="1" s="1"/>
  <c r="G6" i="1" s="1"/>
  <c r="Q5" i="1"/>
  <c r="K5" i="1" s="1"/>
  <c r="G6" i="3"/>
  <c r="G108" i="3"/>
  <c r="L6" i="4"/>
  <c r="F6" i="4" s="1"/>
  <c r="Q4" i="1"/>
  <c r="P4" i="1"/>
  <c r="P2" i="1"/>
  <c r="O4" i="1"/>
  <c r="N4" i="1"/>
  <c r="N2" i="1"/>
  <c r="C98" i="1"/>
  <c r="C83" i="1"/>
  <c r="C84" i="3" s="1"/>
  <c r="C88" i="1"/>
  <c r="C89" i="3" s="1"/>
  <c r="C93" i="1"/>
  <c r="C94" i="3" s="1"/>
  <c r="C10" i="1"/>
  <c r="C15" i="1"/>
  <c r="C16" i="3" s="1"/>
  <c r="C20" i="1"/>
  <c r="C21" i="3" s="1"/>
  <c r="C25" i="1"/>
  <c r="C26" i="3" s="1"/>
  <c r="C30" i="1"/>
  <c r="C31" i="3" s="1"/>
  <c r="C35" i="1"/>
  <c r="C36" i="3" s="1"/>
  <c r="C40" i="1"/>
  <c r="C41" i="3" s="1"/>
  <c r="C45" i="1"/>
  <c r="C46" i="3" s="1"/>
  <c r="C50" i="1"/>
  <c r="C58" i="1"/>
  <c r="C59" i="3" s="1"/>
  <c r="C63" i="1"/>
  <c r="C64" i="3" s="1"/>
  <c r="C68" i="1"/>
  <c r="C69" i="3" s="1"/>
  <c r="C73" i="1"/>
  <c r="C74" i="3" s="1"/>
  <c r="C78" i="1"/>
  <c r="C79" i="3" s="1"/>
  <c r="C5" i="1"/>
  <c r="C6" i="3" s="1"/>
  <c r="B5" i="1"/>
  <c r="B6" i="3" s="1"/>
  <c r="M249" i="3" l="1"/>
  <c r="E249" i="3"/>
  <c r="K196" i="3"/>
  <c r="P18" i="5"/>
  <c r="J18" i="5" s="1"/>
  <c r="G195" i="3"/>
  <c r="B40" i="1"/>
  <c r="C99" i="3"/>
  <c r="B35" i="1"/>
  <c r="B73" i="1"/>
  <c r="B30" i="1"/>
  <c r="B83" i="1"/>
  <c r="B68" i="1"/>
  <c r="B25" i="1"/>
  <c r="B26" i="3" s="1"/>
  <c r="B78" i="1"/>
  <c r="B63" i="1"/>
  <c r="B20" i="1"/>
  <c r="B21" i="3" s="1"/>
  <c r="B88" i="1"/>
  <c r="B58" i="1"/>
  <c r="C51" i="3"/>
  <c r="B50" i="1"/>
  <c r="B98" i="1"/>
  <c r="B45" i="1"/>
  <c r="B93" i="1"/>
  <c r="E109" i="3"/>
  <c r="M109" i="3"/>
  <c r="E7" i="3"/>
  <c r="M7" i="3"/>
  <c r="B15" i="1"/>
  <c r="B16" i="3" s="1"/>
  <c r="B10" i="1"/>
  <c r="K250" i="3" l="1"/>
  <c r="G249" i="3"/>
  <c r="N19" i="5"/>
  <c r="H19" i="5" s="1"/>
  <c r="E196" i="3"/>
  <c r="M196" i="3"/>
  <c r="N6" i="4"/>
  <c r="H6" i="4" s="1"/>
  <c r="K110" i="3"/>
  <c r="K8" i="3"/>
  <c r="Q6" i="1"/>
  <c r="K6" i="1" s="1"/>
  <c r="B46" i="3"/>
  <c r="B41" i="3"/>
  <c r="B36" i="3"/>
  <c r="B31" i="3"/>
  <c r="B94" i="3"/>
  <c r="B89" i="3"/>
  <c r="B84" i="3"/>
  <c r="B79" i="3"/>
  <c r="B74" i="3"/>
  <c r="B69" i="3"/>
  <c r="B64" i="3"/>
  <c r="B59" i="3"/>
  <c r="B99" i="3"/>
  <c r="B51" i="3"/>
  <c r="G7" i="3"/>
  <c r="L7" i="4"/>
  <c r="F7" i="4" s="1"/>
  <c r="G109" i="3"/>
  <c r="M250" i="3" l="1"/>
  <c r="E250" i="3"/>
  <c r="G196" i="3"/>
  <c r="K197" i="3"/>
  <c r="P19" i="5"/>
  <c r="J19" i="5" s="1"/>
  <c r="M8" i="3"/>
  <c r="Q7" i="1" s="1"/>
  <c r="K7" i="1" s="1"/>
  <c r="O7" i="1"/>
  <c r="G7" i="1" s="1"/>
  <c r="M110" i="3"/>
  <c r="E110" i="3"/>
  <c r="E8" i="3"/>
  <c r="K251" i="3" l="1"/>
  <c r="G250" i="3"/>
  <c r="N20" i="5"/>
  <c r="H20" i="5" s="1"/>
  <c r="M197" i="3"/>
  <c r="E197" i="3"/>
  <c r="N7" i="4"/>
  <c r="H7" i="4" s="1"/>
  <c r="K111" i="3"/>
  <c r="K9" i="3"/>
  <c r="M9" i="3" s="1"/>
  <c r="Q8" i="1" s="1"/>
  <c r="K8" i="1" s="1"/>
  <c r="G8" i="3"/>
  <c r="L8" i="4"/>
  <c r="F8" i="4" s="1"/>
  <c r="G110" i="3"/>
  <c r="E251" i="3" l="1"/>
  <c r="M251" i="3"/>
  <c r="G197" i="3"/>
  <c r="K198" i="3"/>
  <c r="P20" i="5"/>
  <c r="J20" i="5" s="1"/>
  <c r="O8" i="1"/>
  <c r="G8" i="1" s="1"/>
  <c r="E111" i="3"/>
  <c r="M111" i="3"/>
  <c r="K10" i="3"/>
  <c r="E9" i="3"/>
  <c r="G251" i="3" l="1"/>
  <c r="K252" i="3"/>
  <c r="N21" i="5"/>
  <c r="H21" i="5" s="1"/>
  <c r="M198" i="3"/>
  <c r="E198" i="3"/>
  <c r="N8" i="4"/>
  <c r="H8" i="4" s="1"/>
  <c r="K112" i="3"/>
  <c r="L9" i="4" s="1"/>
  <c r="F9" i="4" s="1"/>
  <c r="M10" i="3"/>
  <c r="O9" i="1"/>
  <c r="G9" i="1" s="1"/>
  <c r="G9" i="3"/>
  <c r="M112" i="3"/>
  <c r="G111" i="3"/>
  <c r="E252" i="3" l="1"/>
  <c r="K199" i="3"/>
  <c r="P21" i="5"/>
  <c r="J21" i="5" s="1"/>
  <c r="G198" i="3"/>
  <c r="N9" i="4"/>
  <c r="H9" i="4" s="1"/>
  <c r="K113" i="3"/>
  <c r="Q9" i="1"/>
  <c r="K9" i="1" s="1"/>
  <c r="K11" i="3"/>
  <c r="O10" i="1" s="1"/>
  <c r="G10" i="1" s="1"/>
  <c r="G112" i="3"/>
  <c r="L10" i="4"/>
  <c r="F10" i="4" s="1"/>
  <c r="E112" i="3"/>
  <c r="M11" i="3"/>
  <c r="E10" i="3"/>
  <c r="N22" i="5" l="1"/>
  <c r="H22" i="5" s="1"/>
  <c r="M199" i="3"/>
  <c r="E199" i="3"/>
  <c r="Q10" i="1"/>
  <c r="K10" i="1" s="1"/>
  <c r="K12" i="3"/>
  <c r="O11" i="1" s="1"/>
  <c r="G11" i="1" s="1"/>
  <c r="E113" i="3"/>
  <c r="M113" i="3"/>
  <c r="G10" i="3"/>
  <c r="G199" i="3" l="1"/>
  <c r="K200" i="3"/>
  <c r="P22" i="5"/>
  <c r="J22" i="5" s="1"/>
  <c r="N10" i="4"/>
  <c r="H10" i="4" s="1"/>
  <c r="K114" i="3"/>
  <c r="G113" i="3"/>
  <c r="L11" i="4"/>
  <c r="F11" i="4" s="1"/>
  <c r="M12" i="3"/>
  <c r="E11" i="3"/>
  <c r="E200" i="3" l="1"/>
  <c r="M200" i="3"/>
  <c r="N23" i="5"/>
  <c r="H23" i="5" s="1"/>
  <c r="K13" i="3"/>
  <c r="O12" i="1" s="1"/>
  <c r="G12" i="1" s="1"/>
  <c r="Q11" i="1"/>
  <c r="K11" i="1" s="1"/>
  <c r="E114" i="3"/>
  <c r="M114" i="3"/>
  <c r="G11" i="3"/>
  <c r="G200" i="3" l="1"/>
  <c r="K201" i="3"/>
  <c r="P23" i="5"/>
  <c r="J23" i="5" s="1"/>
  <c r="N11" i="4"/>
  <c r="H11" i="4" s="1"/>
  <c r="K115" i="3"/>
  <c r="G114" i="3"/>
  <c r="M13" i="3"/>
  <c r="E12" i="3"/>
  <c r="N24" i="5" l="1"/>
  <c r="H24" i="5" s="1"/>
  <c r="E201" i="3"/>
  <c r="M201" i="3"/>
  <c r="M115" i="3"/>
  <c r="L12" i="4"/>
  <c r="F12" i="4" s="1"/>
  <c r="K14" i="3"/>
  <c r="O13" i="1" s="1"/>
  <c r="G13" i="1" s="1"/>
  <c r="Q12" i="1"/>
  <c r="K12" i="1" s="1"/>
  <c r="E115" i="3"/>
  <c r="G12" i="3"/>
  <c r="K202" i="3" l="1"/>
  <c r="P24" i="5"/>
  <c r="J24" i="5" s="1"/>
  <c r="G201" i="3"/>
  <c r="N12" i="4"/>
  <c r="H12" i="4" s="1"/>
  <c r="K116" i="3"/>
  <c r="G115" i="3"/>
  <c r="L13" i="4"/>
  <c r="F13" i="4" s="1"/>
  <c r="M116" i="3"/>
  <c r="K117" i="3" s="1"/>
  <c r="M14" i="3"/>
  <c r="E13" i="3"/>
  <c r="N25" i="5" l="1"/>
  <c r="H25" i="5" s="1"/>
  <c r="E202" i="3"/>
  <c r="M202" i="3"/>
  <c r="M117" i="3"/>
  <c r="L14" i="4"/>
  <c r="F14" i="4" s="1"/>
  <c r="E117" i="3"/>
  <c r="E116" i="3"/>
  <c r="G116" i="3"/>
  <c r="N13" i="4"/>
  <c r="H13" i="4" s="1"/>
  <c r="K15" i="3"/>
  <c r="O14" i="1" s="1"/>
  <c r="G14" i="1" s="1"/>
  <c r="Q13" i="1"/>
  <c r="K13" i="1" s="1"/>
  <c r="G13" i="3"/>
  <c r="K203" i="3" l="1"/>
  <c r="P25" i="5"/>
  <c r="J25" i="5" s="1"/>
  <c r="G202" i="3"/>
  <c r="G117" i="3"/>
  <c r="K118" i="3"/>
  <c r="N14" i="4"/>
  <c r="H14" i="4" s="1"/>
  <c r="M15" i="3"/>
  <c r="E14" i="3"/>
  <c r="N26" i="5" l="1"/>
  <c r="H26" i="5" s="1"/>
  <c r="E203" i="3"/>
  <c r="M203" i="3"/>
  <c r="M118" i="3"/>
  <c r="E118" i="3"/>
  <c r="L15" i="4"/>
  <c r="F15" i="4" s="1"/>
  <c r="K16" i="3"/>
  <c r="Q14" i="1"/>
  <c r="K14" i="1" s="1"/>
  <c r="G14" i="3"/>
  <c r="G203" i="3" l="1"/>
  <c r="K204" i="3"/>
  <c r="P26" i="5"/>
  <c r="J26" i="5" s="1"/>
  <c r="G118" i="3"/>
  <c r="K119" i="3"/>
  <c r="N15" i="4"/>
  <c r="H15" i="4" s="1"/>
  <c r="O15" i="1"/>
  <c r="G15" i="1" s="1"/>
  <c r="E16" i="3"/>
  <c r="M16" i="3"/>
  <c r="E15" i="3"/>
  <c r="N27" i="5" l="1"/>
  <c r="H27" i="5" s="1"/>
  <c r="M204" i="3"/>
  <c r="E204" i="3"/>
  <c r="E119" i="3"/>
  <c r="M119" i="3"/>
  <c r="L16" i="4"/>
  <c r="F16" i="4" s="1"/>
  <c r="G16" i="3"/>
  <c r="K17" i="3"/>
  <c r="Q15" i="1"/>
  <c r="K15" i="1" s="1"/>
  <c r="G15" i="3"/>
  <c r="G204" i="3" l="1"/>
  <c r="K205" i="3"/>
  <c r="P27" i="5"/>
  <c r="J27" i="5" s="1"/>
  <c r="N16" i="4"/>
  <c r="H16" i="4" s="1"/>
  <c r="K120" i="3"/>
  <c r="G119" i="3"/>
  <c r="E17" i="3"/>
  <c r="M17" i="3"/>
  <c r="O16" i="1"/>
  <c r="G16" i="1" s="1"/>
  <c r="N28" i="5" l="1"/>
  <c r="H28" i="5" s="1"/>
  <c r="M205" i="3"/>
  <c r="E205" i="3"/>
  <c r="E120" i="3"/>
  <c r="M120" i="3"/>
  <c r="L17" i="4"/>
  <c r="F17" i="4" s="1"/>
  <c r="K18" i="3"/>
  <c r="Q16" i="1"/>
  <c r="K16" i="1" s="1"/>
  <c r="G17" i="3"/>
  <c r="K206" i="3" l="1"/>
  <c r="P28" i="5"/>
  <c r="J28" i="5" s="1"/>
  <c r="G205" i="3"/>
  <c r="K121" i="3"/>
  <c r="G120" i="3"/>
  <c r="N17" i="4"/>
  <c r="H17" i="4" s="1"/>
  <c r="O17" i="1"/>
  <c r="G17" i="1" s="1"/>
  <c r="M18" i="3"/>
  <c r="E18" i="3"/>
  <c r="N29" i="5" l="1"/>
  <c r="H29" i="5" s="1"/>
  <c r="E206" i="3"/>
  <c r="M206" i="3"/>
  <c r="M121" i="3"/>
  <c r="L18" i="4"/>
  <c r="F18" i="4" s="1"/>
  <c r="E121" i="3"/>
  <c r="K19" i="3"/>
  <c r="G18" i="3"/>
  <c r="Q17" i="1"/>
  <c r="K17" i="1" s="1"/>
  <c r="G206" i="3" l="1"/>
  <c r="K207" i="3"/>
  <c r="P29" i="5"/>
  <c r="J29" i="5" s="1"/>
  <c r="K122" i="3"/>
  <c r="N18" i="4"/>
  <c r="H18" i="4" s="1"/>
  <c r="G121" i="3"/>
  <c r="O18" i="1"/>
  <c r="G18" i="1" s="1"/>
  <c r="E19" i="3"/>
  <c r="M19" i="3"/>
  <c r="N30" i="5" l="1"/>
  <c r="H30" i="5" s="1"/>
  <c r="M207" i="3"/>
  <c r="E207" i="3"/>
  <c r="M122" i="3"/>
  <c r="L19" i="4"/>
  <c r="F19" i="4" s="1"/>
  <c r="E122" i="3"/>
  <c r="K20" i="3"/>
  <c r="Q18" i="1"/>
  <c r="K18" i="1" s="1"/>
  <c r="G19" i="3"/>
  <c r="G207" i="3" l="1"/>
  <c r="K208" i="3"/>
  <c r="P30" i="5"/>
  <c r="J30" i="5" s="1"/>
  <c r="G122" i="3"/>
  <c r="K123" i="3"/>
  <c r="N19" i="4"/>
  <c r="H19" i="4" s="1"/>
  <c r="E20" i="3"/>
  <c r="O19" i="1"/>
  <c r="G19" i="1" s="1"/>
  <c r="M20" i="3"/>
  <c r="N31" i="5" l="1"/>
  <c r="H31" i="5" s="1"/>
  <c r="M208" i="3"/>
  <c r="E208" i="3"/>
  <c r="L20" i="4"/>
  <c r="F20" i="4" s="1"/>
  <c r="M123" i="3"/>
  <c r="E123" i="3"/>
  <c r="K21" i="3"/>
  <c r="Q19" i="1"/>
  <c r="K19" i="1" s="1"/>
  <c r="G20" i="3"/>
  <c r="K209" i="3" l="1"/>
  <c r="P31" i="5"/>
  <c r="J31" i="5" s="1"/>
  <c r="G208" i="3"/>
  <c r="K124" i="3"/>
  <c r="G123" i="3"/>
  <c r="N20" i="4"/>
  <c r="H20" i="4" s="1"/>
  <c r="O20" i="1"/>
  <c r="G20" i="1" s="1"/>
  <c r="M21" i="3"/>
  <c r="E21" i="3"/>
  <c r="N32" i="5" l="1"/>
  <c r="H32" i="5" s="1"/>
  <c r="M209" i="3"/>
  <c r="E209" i="3"/>
  <c r="L21" i="4"/>
  <c r="F21" i="4" s="1"/>
  <c r="M124" i="3"/>
  <c r="E124" i="3"/>
  <c r="G21" i="3"/>
  <c r="K22" i="3"/>
  <c r="Q20" i="1"/>
  <c r="K20" i="1" s="1"/>
  <c r="K210" i="3" l="1"/>
  <c r="P32" i="5"/>
  <c r="J32" i="5" s="1"/>
  <c r="G209" i="3"/>
  <c r="K125" i="3"/>
  <c r="G124" i="3"/>
  <c r="N21" i="4"/>
  <c r="H21" i="4" s="1"/>
  <c r="E22" i="3"/>
  <c r="M22" i="3"/>
  <c r="O21" i="1"/>
  <c r="G21" i="1" s="1"/>
  <c r="N33" i="5" l="1"/>
  <c r="H33" i="5" s="1"/>
  <c r="M210" i="3"/>
  <c r="E210" i="3"/>
  <c r="M125" i="3"/>
  <c r="E125" i="3"/>
  <c r="L22" i="4"/>
  <c r="F22" i="4" s="1"/>
  <c r="K23" i="3"/>
  <c r="G22" i="3"/>
  <c r="Q21" i="1"/>
  <c r="K21" i="1" s="1"/>
  <c r="K211" i="3" l="1"/>
  <c r="P33" i="5"/>
  <c r="J33" i="5" s="1"/>
  <c r="G210" i="3"/>
  <c r="K126" i="3"/>
  <c r="N22" i="4"/>
  <c r="H22" i="4" s="1"/>
  <c r="G125" i="3"/>
  <c r="E23" i="3"/>
  <c r="M23" i="3"/>
  <c r="O22" i="1"/>
  <c r="G22" i="1" s="1"/>
  <c r="N34" i="5" l="1"/>
  <c r="H34" i="5" s="1"/>
  <c r="M211" i="3"/>
  <c r="E211" i="3"/>
  <c r="L23" i="4"/>
  <c r="F23" i="4" s="1"/>
  <c r="M126" i="3"/>
  <c r="E126" i="3"/>
  <c r="K24" i="3"/>
  <c r="Q22" i="1"/>
  <c r="K22" i="1" s="1"/>
  <c r="G23" i="3"/>
  <c r="K212" i="3" l="1"/>
  <c r="P34" i="5"/>
  <c r="J34" i="5" s="1"/>
  <c r="G211" i="3"/>
  <c r="K127" i="3"/>
  <c r="G126" i="3"/>
  <c r="N23" i="4"/>
  <c r="H23" i="4" s="1"/>
  <c r="M24" i="3"/>
  <c r="E24" i="3"/>
  <c r="O23" i="1"/>
  <c r="G23" i="1" s="1"/>
  <c r="N35" i="5" l="1"/>
  <c r="H35" i="5" s="1"/>
  <c r="M212" i="3"/>
  <c r="E212" i="3"/>
  <c r="L24" i="4"/>
  <c r="F24" i="4" s="1"/>
  <c r="M127" i="3"/>
  <c r="E127" i="3"/>
  <c r="K25" i="3"/>
  <c r="Q23" i="1"/>
  <c r="K23" i="1" s="1"/>
  <c r="G24" i="3"/>
  <c r="K213" i="3" l="1"/>
  <c r="P35" i="5"/>
  <c r="J35" i="5" s="1"/>
  <c r="G212" i="3"/>
  <c r="G127" i="3"/>
  <c r="K128" i="3"/>
  <c r="N24" i="4"/>
  <c r="H24" i="4" s="1"/>
  <c r="M25" i="3"/>
  <c r="E25" i="3"/>
  <c r="O24" i="1"/>
  <c r="G24" i="1" s="1"/>
  <c r="N36" i="5" l="1"/>
  <c r="H36" i="5" s="1"/>
  <c r="M213" i="3"/>
  <c r="E213" i="3"/>
  <c r="E128" i="3"/>
  <c r="L25" i="4"/>
  <c r="F25" i="4" s="1"/>
  <c r="M128" i="3"/>
  <c r="K26" i="3"/>
  <c r="Q24" i="1"/>
  <c r="K24" i="1" s="1"/>
  <c r="G25" i="3"/>
  <c r="K214" i="3" l="1"/>
  <c r="P36" i="5"/>
  <c r="J36" i="5" s="1"/>
  <c r="G213" i="3"/>
  <c r="K129" i="3"/>
  <c r="N25" i="4"/>
  <c r="H25" i="4" s="1"/>
  <c r="G128" i="3"/>
  <c r="O25" i="1"/>
  <c r="G25" i="1" s="1"/>
  <c r="E26" i="3"/>
  <c r="M26" i="3"/>
  <c r="N37" i="5" l="1"/>
  <c r="H37" i="5" s="1"/>
  <c r="M214" i="3"/>
  <c r="E214" i="3"/>
  <c r="M129" i="3"/>
  <c r="L26" i="4"/>
  <c r="F26" i="4" s="1"/>
  <c r="E129" i="3"/>
  <c r="K27" i="3"/>
  <c r="Q25" i="1"/>
  <c r="K25" i="1" s="1"/>
  <c r="G26" i="3"/>
  <c r="G214" i="3" l="1"/>
  <c r="K215" i="3"/>
  <c r="P37" i="5"/>
  <c r="J37" i="5" s="1"/>
  <c r="K130" i="3"/>
  <c r="N26" i="4"/>
  <c r="H26" i="4" s="1"/>
  <c r="G129" i="3"/>
  <c r="M27" i="3"/>
  <c r="O26" i="1"/>
  <c r="G26" i="1" s="1"/>
  <c r="E27" i="3"/>
  <c r="E215" i="3" l="1"/>
  <c r="N38" i="5"/>
  <c r="H38" i="5" s="1"/>
  <c r="M215" i="3"/>
  <c r="L27" i="4"/>
  <c r="F27" i="4" s="1"/>
  <c r="E130" i="3"/>
  <c r="M130" i="3"/>
  <c r="K28" i="3"/>
  <c r="G27" i="3"/>
  <c r="Q26" i="1"/>
  <c r="K26" i="1" s="1"/>
  <c r="G215" i="3" l="1"/>
  <c r="P38" i="5"/>
  <c r="J38" i="5" s="1"/>
  <c r="K216" i="3"/>
  <c r="K131" i="3"/>
  <c r="G130" i="3"/>
  <c r="N27" i="4"/>
  <c r="H27" i="4" s="1"/>
  <c r="E28" i="3"/>
  <c r="M28" i="3"/>
  <c r="O27" i="1"/>
  <c r="G27" i="1" s="1"/>
  <c r="N39" i="5" l="1"/>
  <c r="H39" i="5" s="1"/>
  <c r="E216" i="3"/>
  <c r="M216" i="3"/>
  <c r="E131" i="3"/>
  <c r="M131" i="3"/>
  <c r="L28" i="4"/>
  <c r="F28" i="4" s="1"/>
  <c r="K29" i="3"/>
  <c r="Q27" i="1"/>
  <c r="K27" i="1" s="1"/>
  <c r="G28" i="3"/>
  <c r="P39" i="5" l="1"/>
  <c r="J39" i="5" s="1"/>
  <c r="K217" i="3"/>
  <c r="G216" i="3"/>
  <c r="K132" i="3"/>
  <c r="G131" i="3"/>
  <c r="N28" i="4"/>
  <c r="H28" i="4" s="1"/>
  <c r="O28" i="1"/>
  <c r="G28" i="1" s="1"/>
  <c r="M29" i="3"/>
  <c r="E29" i="3"/>
  <c r="N40" i="5" l="1"/>
  <c r="H40" i="5" s="1"/>
  <c r="M217" i="3"/>
  <c r="E217" i="3"/>
  <c r="E132" i="3"/>
  <c r="M132" i="3"/>
  <c r="L29" i="4"/>
  <c r="F29" i="4" s="1"/>
  <c r="K30" i="3"/>
  <c r="Q28" i="1"/>
  <c r="K28" i="1" s="1"/>
  <c r="G29" i="3"/>
  <c r="G217" i="3" l="1"/>
  <c r="K218" i="3"/>
  <c r="P40" i="5"/>
  <c r="J40" i="5" s="1"/>
  <c r="G132" i="3"/>
  <c r="K133" i="3"/>
  <c r="N29" i="4"/>
  <c r="H29" i="4" s="1"/>
  <c r="O29" i="1"/>
  <c r="G29" i="1" s="1"/>
  <c r="M30" i="3"/>
  <c r="E30" i="3"/>
  <c r="N41" i="5" l="1"/>
  <c r="H41" i="5" s="1"/>
  <c r="M218" i="3"/>
  <c r="E218" i="3"/>
  <c r="E133" i="3"/>
  <c r="L30" i="4"/>
  <c r="F30" i="4" s="1"/>
  <c r="M133" i="3"/>
  <c r="K31" i="3"/>
  <c r="G30" i="3"/>
  <c r="Q29" i="1"/>
  <c r="K29" i="1" s="1"/>
  <c r="G218" i="3" l="1"/>
  <c r="K219" i="3"/>
  <c r="P41" i="5"/>
  <c r="J41" i="5" s="1"/>
  <c r="G133" i="3"/>
  <c r="K134" i="3"/>
  <c r="N30" i="4"/>
  <c r="H30" i="4" s="1"/>
  <c r="O30" i="1"/>
  <c r="G30" i="1" s="1"/>
  <c r="M31" i="3"/>
  <c r="E31" i="3"/>
  <c r="E219" i="3" l="1"/>
  <c r="N42" i="5"/>
  <c r="H42" i="5" s="1"/>
  <c r="M219" i="3"/>
  <c r="E134" i="3"/>
  <c r="M134" i="3"/>
  <c r="L31" i="4"/>
  <c r="F31" i="4" s="1"/>
  <c r="K32" i="3"/>
  <c r="G31" i="3"/>
  <c r="Q30" i="1"/>
  <c r="K30" i="1" s="1"/>
  <c r="P42" i="5" l="1"/>
  <c r="J42" i="5" s="1"/>
  <c r="K220" i="3"/>
  <c r="G219" i="3"/>
  <c r="K135" i="3"/>
  <c r="N31" i="4"/>
  <c r="H31" i="4" s="1"/>
  <c r="G134" i="3"/>
  <c r="O31" i="1"/>
  <c r="G31" i="1" s="1"/>
  <c r="M32" i="3"/>
  <c r="E32" i="3"/>
  <c r="N43" i="5" l="1"/>
  <c r="H43" i="5" s="1"/>
  <c r="M220" i="3"/>
  <c r="E220" i="3"/>
  <c r="E135" i="3"/>
  <c r="M135" i="3"/>
  <c r="L32" i="4"/>
  <c r="F32" i="4" s="1"/>
  <c r="Q31" i="1"/>
  <c r="K31" i="1" s="1"/>
  <c r="K33" i="3"/>
  <c r="G32" i="3"/>
  <c r="G220" i="3" l="1"/>
  <c r="K221" i="3"/>
  <c r="P43" i="5"/>
  <c r="J43" i="5" s="1"/>
  <c r="K136" i="3"/>
  <c r="G135" i="3"/>
  <c r="N32" i="4"/>
  <c r="H32" i="4" s="1"/>
  <c r="O32" i="1"/>
  <c r="G32" i="1" s="1"/>
  <c r="E33" i="3"/>
  <c r="M33" i="3"/>
  <c r="N44" i="5" l="1"/>
  <c r="H44" i="5" s="1"/>
  <c r="E221" i="3"/>
  <c r="M221" i="3"/>
  <c r="M136" i="3"/>
  <c r="E136" i="3"/>
  <c r="L33" i="4"/>
  <c r="F33" i="4" s="1"/>
  <c r="Q32" i="1"/>
  <c r="K32" i="1" s="1"/>
  <c r="K34" i="3"/>
  <c r="G33" i="3"/>
  <c r="G221" i="3" l="1"/>
  <c r="P44" i="5"/>
  <c r="J44" i="5" s="1"/>
  <c r="K222" i="3"/>
  <c r="K137" i="3"/>
  <c r="G136" i="3"/>
  <c r="N33" i="4"/>
  <c r="H33" i="4" s="1"/>
  <c r="O33" i="1"/>
  <c r="G33" i="1" s="1"/>
  <c r="E34" i="3"/>
  <c r="M34" i="3"/>
  <c r="N45" i="5" l="1"/>
  <c r="H45" i="5" s="1"/>
  <c r="E222" i="3"/>
  <c r="M222" i="3"/>
  <c r="L34" i="4"/>
  <c r="F34" i="4" s="1"/>
  <c r="E137" i="3"/>
  <c r="M137" i="3"/>
  <c r="Q33" i="1"/>
  <c r="K33" i="1" s="1"/>
  <c r="K35" i="3"/>
  <c r="G34" i="3"/>
  <c r="P45" i="5" l="1"/>
  <c r="J45" i="5" s="1"/>
  <c r="K223" i="3"/>
  <c r="G222" i="3"/>
  <c r="K138" i="3"/>
  <c r="N34" i="4"/>
  <c r="H34" i="4" s="1"/>
  <c r="G137" i="3"/>
  <c r="O34" i="1"/>
  <c r="G34" i="1" s="1"/>
  <c r="E35" i="3"/>
  <c r="M35" i="3"/>
  <c r="N46" i="5" l="1"/>
  <c r="H46" i="5" s="1"/>
  <c r="E223" i="3"/>
  <c r="M223" i="3"/>
  <c r="L35" i="4"/>
  <c r="F35" i="4" s="1"/>
  <c r="E138" i="3"/>
  <c r="M138" i="3"/>
  <c r="Q34" i="1"/>
  <c r="K34" i="1" s="1"/>
  <c r="K36" i="3"/>
  <c r="G35" i="3"/>
  <c r="P46" i="5" l="1"/>
  <c r="J46" i="5" s="1"/>
  <c r="K224" i="3"/>
  <c r="G223" i="3"/>
  <c r="N35" i="4"/>
  <c r="H35" i="4" s="1"/>
  <c r="K139" i="3"/>
  <c r="G138" i="3"/>
  <c r="O35" i="1"/>
  <c r="G35" i="1" s="1"/>
  <c r="M36" i="3"/>
  <c r="E36" i="3"/>
  <c r="N47" i="5" l="1"/>
  <c r="H47" i="5" s="1"/>
  <c r="M224" i="3"/>
  <c r="E224" i="3"/>
  <c r="L36" i="4"/>
  <c r="F36" i="4" s="1"/>
  <c r="E139" i="3"/>
  <c r="M139" i="3"/>
  <c r="K37" i="3"/>
  <c r="G36" i="3"/>
  <c r="Q35" i="1"/>
  <c r="K35" i="1" s="1"/>
  <c r="K225" i="3" l="1"/>
  <c r="P47" i="5"/>
  <c r="J47" i="5" s="1"/>
  <c r="G224" i="3"/>
  <c r="N36" i="4"/>
  <c r="H36" i="4" s="1"/>
  <c r="K140" i="3"/>
  <c r="G139" i="3"/>
  <c r="O36" i="1"/>
  <c r="G36" i="1" s="1"/>
  <c r="E37" i="3"/>
  <c r="M37" i="3"/>
  <c r="N48" i="5" l="1"/>
  <c r="H48" i="5" s="1"/>
  <c r="M225" i="3"/>
  <c r="E225" i="3"/>
  <c r="L37" i="4"/>
  <c r="F37" i="4" s="1"/>
  <c r="E140" i="3"/>
  <c r="M140" i="3"/>
  <c r="Q36" i="1"/>
  <c r="K36" i="1" s="1"/>
  <c r="K38" i="3"/>
  <c r="G37" i="3"/>
  <c r="G225" i="3" l="1"/>
  <c r="K226" i="3"/>
  <c r="P48" i="5"/>
  <c r="J48" i="5" s="1"/>
  <c r="N37" i="4"/>
  <c r="H37" i="4" s="1"/>
  <c r="K141" i="3"/>
  <c r="G140" i="3"/>
  <c r="O37" i="1"/>
  <c r="G37" i="1" s="1"/>
  <c r="M38" i="3"/>
  <c r="E38" i="3"/>
  <c r="E226" i="3" l="1"/>
  <c r="M226" i="3"/>
  <c r="N49" i="5"/>
  <c r="H49" i="5" s="1"/>
  <c r="L38" i="4"/>
  <c r="F38" i="4" s="1"/>
  <c r="M141" i="3"/>
  <c r="E141" i="3"/>
  <c r="Q37" i="1"/>
  <c r="K37" i="1" s="1"/>
  <c r="K39" i="3"/>
  <c r="G38" i="3"/>
  <c r="G226" i="3" l="1"/>
  <c r="K227" i="3"/>
  <c r="P49" i="5"/>
  <c r="J49" i="5" s="1"/>
  <c r="K142" i="3"/>
  <c r="G141" i="3"/>
  <c r="N38" i="4"/>
  <c r="H38" i="4" s="1"/>
  <c r="O38" i="1"/>
  <c r="G38" i="1" s="1"/>
  <c r="E39" i="3"/>
  <c r="M39" i="3"/>
  <c r="N50" i="5" l="1"/>
  <c r="H50" i="5" s="1"/>
  <c r="E227" i="3"/>
  <c r="M227" i="3"/>
  <c r="M142" i="3"/>
  <c r="L39" i="4"/>
  <c r="F39" i="4" s="1"/>
  <c r="E142" i="3"/>
  <c r="Q38" i="1"/>
  <c r="K38" i="1" s="1"/>
  <c r="K40" i="3"/>
  <c r="G39" i="3"/>
  <c r="P50" i="5" l="1"/>
  <c r="J50" i="5" s="1"/>
  <c r="K228" i="3"/>
  <c r="G227" i="3"/>
  <c r="G142" i="3"/>
  <c r="K143" i="3"/>
  <c r="N39" i="4"/>
  <c r="H39" i="4" s="1"/>
  <c r="O39" i="1"/>
  <c r="G39" i="1" s="1"/>
  <c r="M40" i="3"/>
  <c r="E40" i="3"/>
  <c r="N51" i="5" l="1"/>
  <c r="H51" i="5" s="1"/>
  <c r="E228" i="3"/>
  <c r="M228" i="3"/>
  <c r="M143" i="3"/>
  <c r="L40" i="4"/>
  <c r="F40" i="4" s="1"/>
  <c r="E143" i="3"/>
  <c r="Q39" i="1"/>
  <c r="K39" i="1" s="1"/>
  <c r="K41" i="3"/>
  <c r="G40" i="3"/>
  <c r="G228" i="3" l="1"/>
  <c r="K229" i="3"/>
  <c r="P51" i="5"/>
  <c r="J51" i="5" s="1"/>
  <c r="G143" i="3"/>
  <c r="K144" i="3"/>
  <c r="N40" i="4"/>
  <c r="H40" i="4" s="1"/>
  <c r="O40" i="1"/>
  <c r="G40" i="1" s="1"/>
  <c r="E41" i="3"/>
  <c r="M41" i="3"/>
  <c r="E229" i="3" l="1"/>
  <c r="M229" i="3"/>
  <c r="N52" i="5"/>
  <c r="H52" i="5" s="1"/>
  <c r="L41" i="4"/>
  <c r="F41" i="4" s="1"/>
  <c r="M144" i="3"/>
  <c r="E144" i="3"/>
  <c r="G41" i="3"/>
  <c r="K42" i="3"/>
  <c r="Q40" i="1"/>
  <c r="K40" i="1" s="1"/>
  <c r="G229" i="3" l="1"/>
  <c r="K230" i="3"/>
  <c r="P52" i="5"/>
  <c r="J52" i="5" s="1"/>
  <c r="G144" i="3"/>
  <c r="K145" i="3"/>
  <c r="N41" i="4"/>
  <c r="H41" i="4" s="1"/>
  <c r="O41" i="1"/>
  <c r="G41" i="1" s="1"/>
  <c r="M42" i="3"/>
  <c r="E42" i="3"/>
  <c r="N53" i="5" l="1"/>
  <c r="H53" i="5" s="1"/>
  <c r="M230" i="3"/>
  <c r="E230" i="3"/>
  <c r="L42" i="4"/>
  <c r="F42" i="4" s="1"/>
  <c r="M145" i="3"/>
  <c r="E145" i="3"/>
  <c r="Q41" i="1"/>
  <c r="K41" i="1" s="1"/>
  <c r="K43" i="3"/>
  <c r="G42" i="3"/>
  <c r="G230" i="3" l="1"/>
  <c r="P53" i="5"/>
  <c r="J53" i="5" s="1"/>
  <c r="G145" i="3"/>
  <c r="K146" i="3"/>
  <c r="N42" i="4"/>
  <c r="H42" i="4" s="1"/>
  <c r="O42" i="1"/>
  <c r="G42" i="1" s="1"/>
  <c r="E43" i="3"/>
  <c r="M43" i="3"/>
  <c r="M146" i="3" l="1"/>
  <c r="E146" i="3"/>
  <c r="L43" i="4"/>
  <c r="F43" i="4" s="1"/>
  <c r="Q42" i="1"/>
  <c r="K42" i="1" s="1"/>
  <c r="K44" i="3"/>
  <c r="G43" i="3"/>
  <c r="N43" i="4" l="1"/>
  <c r="H43" i="4" s="1"/>
  <c r="K147" i="3"/>
  <c r="G146" i="3"/>
  <c r="O43" i="1"/>
  <c r="G43" i="1" s="1"/>
  <c r="M44" i="3"/>
  <c r="E44" i="3"/>
  <c r="L44" i="4" l="1"/>
  <c r="F44" i="4" s="1"/>
  <c r="E147" i="3"/>
  <c r="M147" i="3"/>
  <c r="Q43" i="1"/>
  <c r="K43" i="1" s="1"/>
  <c r="K45" i="3"/>
  <c r="G44" i="3"/>
  <c r="N44" i="4" l="1"/>
  <c r="H44" i="4" s="1"/>
  <c r="K148" i="3"/>
  <c r="G147" i="3"/>
  <c r="O44" i="1"/>
  <c r="G44" i="1" s="1"/>
  <c r="M45" i="3"/>
  <c r="E45" i="3"/>
  <c r="L45" i="4" l="1"/>
  <c r="F45" i="4" s="1"/>
  <c r="E148" i="3"/>
  <c r="M148" i="3"/>
  <c r="Q44" i="1"/>
  <c r="K44" i="1" s="1"/>
  <c r="K46" i="3"/>
  <c r="G45" i="3"/>
  <c r="G148" i="3" l="1"/>
  <c r="K149" i="3"/>
  <c r="N45" i="4"/>
  <c r="H45" i="4" s="1"/>
  <c r="O45" i="1"/>
  <c r="G45" i="1" s="1"/>
  <c r="M46" i="3"/>
  <c r="E46" i="3"/>
  <c r="M149" i="3" l="1"/>
  <c r="E149" i="3"/>
  <c r="L46" i="4"/>
  <c r="F46" i="4" s="1"/>
  <c r="G46" i="3"/>
  <c r="K47" i="3"/>
  <c r="Q45" i="1"/>
  <c r="K45" i="1" s="1"/>
  <c r="N46" i="4" l="1"/>
  <c r="H46" i="4" s="1"/>
  <c r="K150" i="3"/>
  <c r="G149" i="3"/>
  <c r="O46" i="1"/>
  <c r="G46" i="1" s="1"/>
  <c r="E47" i="3"/>
  <c r="M47" i="3"/>
  <c r="L47" i="4" l="1"/>
  <c r="F47" i="4" s="1"/>
  <c r="M150" i="3"/>
  <c r="E150" i="3"/>
  <c r="Q46" i="1"/>
  <c r="K46" i="1" s="1"/>
  <c r="K48" i="3"/>
  <c r="G47" i="3"/>
  <c r="N47" i="4" l="1"/>
  <c r="H47" i="4" s="1"/>
  <c r="K151" i="3"/>
  <c r="G150" i="3"/>
  <c r="O47" i="1"/>
  <c r="G47" i="1" s="1"/>
  <c r="E48" i="3"/>
  <c r="M48" i="3"/>
  <c r="L48" i="4" l="1"/>
  <c r="F48" i="4" s="1"/>
  <c r="M151" i="3"/>
  <c r="E151" i="3"/>
  <c r="Q47" i="1"/>
  <c r="K47" i="1" s="1"/>
  <c r="K49" i="3"/>
  <c r="G48" i="3"/>
  <c r="K152" i="3" l="1"/>
  <c r="G151" i="3"/>
  <c r="N48" i="4"/>
  <c r="H48" i="4" s="1"/>
  <c r="O48" i="1"/>
  <c r="G48" i="1" s="1"/>
  <c r="M49" i="3"/>
  <c r="E49" i="3"/>
  <c r="L49" i="4" l="1"/>
  <c r="F49" i="4" s="1"/>
  <c r="M152" i="3"/>
  <c r="E152" i="3"/>
  <c r="Q48" i="1"/>
  <c r="K48" i="1" s="1"/>
  <c r="K50" i="3"/>
  <c r="G49" i="3"/>
  <c r="G152" i="3" l="1"/>
  <c r="K153" i="3"/>
  <c r="N49" i="4"/>
  <c r="H49" i="4" s="1"/>
  <c r="O49" i="1"/>
  <c r="G49" i="1" s="1"/>
  <c r="M50" i="3"/>
  <c r="E50" i="3"/>
  <c r="L50" i="4" l="1"/>
  <c r="F50" i="4" s="1"/>
  <c r="E153" i="3"/>
  <c r="M153" i="3"/>
  <c r="Q49" i="1"/>
  <c r="K49" i="1" s="1"/>
  <c r="K51" i="3"/>
  <c r="G50" i="3"/>
  <c r="N50" i="4" l="1"/>
  <c r="H50" i="4" s="1"/>
  <c r="K154" i="3"/>
  <c r="G153" i="3"/>
  <c r="O50" i="1"/>
  <c r="G50" i="1" s="1"/>
  <c r="M51" i="3"/>
  <c r="E51" i="3"/>
  <c r="L51" i="4" l="1"/>
  <c r="F51" i="4" s="1"/>
  <c r="E154" i="3"/>
  <c r="M154" i="3"/>
  <c r="K52" i="3"/>
  <c r="G51" i="3"/>
  <c r="Q50" i="1"/>
  <c r="K50" i="1" s="1"/>
  <c r="K155" i="3" l="1"/>
  <c r="N51" i="4"/>
  <c r="H51" i="4" s="1"/>
  <c r="G154" i="3"/>
  <c r="M52" i="3"/>
  <c r="E52" i="3"/>
  <c r="O51" i="1"/>
  <c r="G51" i="1" s="1"/>
  <c r="E155" i="3" l="1"/>
  <c r="L52" i="4"/>
  <c r="F52" i="4" s="1"/>
  <c r="M155" i="3"/>
  <c r="K53" i="3"/>
  <c r="G52" i="3"/>
  <c r="Q51" i="1"/>
  <c r="K51" i="1" s="1"/>
  <c r="K156" i="3" l="1"/>
  <c r="N52" i="4"/>
  <c r="H52" i="4" s="1"/>
  <c r="G155" i="3"/>
  <c r="O52" i="1"/>
  <c r="G52" i="1" s="1"/>
  <c r="E53" i="3"/>
  <c r="M53" i="3"/>
  <c r="E156" i="3" l="1"/>
  <c r="M156" i="3"/>
  <c r="L53" i="4"/>
  <c r="F53" i="4" s="1"/>
  <c r="K54" i="3"/>
  <c r="G53" i="3"/>
  <c r="Q52" i="1"/>
  <c r="K52" i="1" s="1"/>
  <c r="N53" i="4" l="1"/>
  <c r="H53" i="4" s="1"/>
  <c r="K157" i="3"/>
  <c r="G156" i="3"/>
  <c r="M54" i="3"/>
  <c r="E54" i="3"/>
  <c r="O53" i="1"/>
  <c r="G53" i="1" s="1"/>
  <c r="E157" i="3" l="1"/>
  <c r="M157" i="3"/>
  <c r="L54" i="4"/>
  <c r="F54" i="4" s="1"/>
  <c r="Q53" i="1"/>
  <c r="K53" i="1" s="1"/>
  <c r="K55" i="3"/>
  <c r="G54" i="3"/>
  <c r="K158" i="3" l="1"/>
  <c r="G157" i="3"/>
  <c r="N54" i="4"/>
  <c r="H54" i="4" s="1"/>
  <c r="O54" i="1"/>
  <c r="G54" i="1" s="1"/>
  <c r="E55" i="3"/>
  <c r="M55" i="3"/>
  <c r="L55" i="4" l="1"/>
  <c r="F55" i="4" s="1"/>
  <c r="E158" i="3"/>
  <c r="M158" i="3"/>
  <c r="K56" i="3"/>
  <c r="Q54" i="1"/>
  <c r="K54" i="1" s="1"/>
  <c r="G55" i="3"/>
  <c r="G158" i="3" l="1"/>
  <c r="K159" i="3"/>
  <c r="N55" i="4"/>
  <c r="H55" i="4" s="1"/>
  <c r="O55" i="1"/>
  <c r="G55" i="1" s="1"/>
  <c r="M56" i="3"/>
  <c r="E56" i="3"/>
  <c r="L56" i="4" l="1"/>
  <c r="F56" i="4" s="1"/>
  <c r="E159" i="3"/>
  <c r="M159" i="3"/>
  <c r="Q55" i="1"/>
  <c r="K55" i="1" s="1"/>
  <c r="K57" i="3"/>
  <c r="G56" i="3"/>
  <c r="N56" i="4" l="1"/>
  <c r="H56" i="4" s="1"/>
  <c r="K160" i="3"/>
  <c r="G159" i="3"/>
  <c r="O56" i="1"/>
  <c r="G56" i="1" s="1"/>
  <c r="E57" i="3"/>
  <c r="M57" i="3"/>
  <c r="L57" i="4" l="1"/>
  <c r="F57" i="4" s="1"/>
  <c r="E160" i="3"/>
  <c r="M160" i="3"/>
  <c r="K58" i="3"/>
  <c r="Q56" i="1"/>
  <c r="K56" i="1" s="1"/>
  <c r="G57" i="3"/>
  <c r="K161" i="3" l="1"/>
  <c r="G160" i="3"/>
  <c r="N57" i="4"/>
  <c r="H57" i="4" s="1"/>
  <c r="O57" i="1"/>
  <c r="G57" i="1" s="1"/>
  <c r="E58" i="3"/>
  <c r="M58" i="3"/>
  <c r="E161" i="3" l="1"/>
  <c r="M161" i="3"/>
  <c r="L58" i="4"/>
  <c r="F58" i="4" s="1"/>
  <c r="Q57" i="1"/>
  <c r="K57" i="1" s="1"/>
  <c r="K59" i="3"/>
  <c r="G58" i="3"/>
  <c r="G161" i="3" l="1"/>
  <c r="K162" i="3"/>
  <c r="N58" i="4"/>
  <c r="H58" i="4" s="1"/>
  <c r="O58" i="1"/>
  <c r="G58" i="1" s="1"/>
  <c r="E59" i="3"/>
  <c r="M59" i="3"/>
  <c r="L59" i="4" l="1"/>
  <c r="F59" i="4" s="1"/>
  <c r="E162" i="3"/>
  <c r="M162" i="3"/>
  <c r="Q58" i="1"/>
  <c r="K58" i="1" s="1"/>
  <c r="K60" i="3"/>
  <c r="G59" i="3"/>
  <c r="G162" i="3" l="1"/>
  <c r="K163" i="3"/>
  <c r="N59" i="4"/>
  <c r="H59" i="4" s="1"/>
  <c r="O59" i="1"/>
  <c r="G59" i="1" s="1"/>
  <c r="M60" i="3"/>
  <c r="E60" i="3"/>
  <c r="E163" i="3" l="1"/>
  <c r="L60" i="4"/>
  <c r="F60" i="4" s="1"/>
  <c r="M163" i="3"/>
  <c r="K61" i="3"/>
  <c r="G60" i="3"/>
  <c r="Q59" i="1"/>
  <c r="K59" i="1" s="1"/>
  <c r="G163" i="3" l="1"/>
  <c r="K164" i="3"/>
  <c r="N60" i="4"/>
  <c r="H60" i="4" s="1"/>
  <c r="M61" i="3"/>
  <c r="O60" i="1"/>
  <c r="G60" i="1" s="1"/>
  <c r="E61" i="3"/>
  <c r="E164" i="3" l="1"/>
  <c r="L61" i="4"/>
  <c r="F61" i="4" s="1"/>
  <c r="M164" i="3"/>
  <c r="K62" i="3"/>
  <c r="G61" i="3"/>
  <c r="Q60" i="1"/>
  <c r="K60" i="1" s="1"/>
  <c r="K165" i="3" l="1"/>
  <c r="N61" i="4"/>
  <c r="H61" i="4" s="1"/>
  <c r="G164" i="3"/>
  <c r="O61" i="1"/>
  <c r="G61" i="1" s="1"/>
  <c r="E62" i="3"/>
  <c r="M62" i="3"/>
  <c r="L62" i="4" l="1"/>
  <c r="F62" i="4" s="1"/>
  <c r="M165" i="3"/>
  <c r="E165" i="3"/>
  <c r="K63" i="3"/>
  <c r="Q61" i="1"/>
  <c r="K61" i="1" s="1"/>
  <c r="G62" i="3"/>
  <c r="G165" i="3" l="1"/>
  <c r="K166" i="3"/>
  <c r="N62" i="4"/>
  <c r="H62" i="4" s="1"/>
  <c r="E63" i="3"/>
  <c r="O62" i="1"/>
  <c r="G62" i="1" s="1"/>
  <c r="M63" i="3"/>
  <c r="M166" i="3" l="1"/>
  <c r="E166" i="3"/>
  <c r="L63" i="4"/>
  <c r="F63" i="4" s="1"/>
  <c r="Q62" i="1"/>
  <c r="K62" i="1" s="1"/>
  <c r="K64" i="3"/>
  <c r="G63" i="3"/>
  <c r="G166" i="3" l="1"/>
  <c r="K167" i="3"/>
  <c r="N63" i="4"/>
  <c r="H63" i="4" s="1"/>
  <c r="O63" i="1"/>
  <c r="G63" i="1" s="1"/>
  <c r="M64" i="3"/>
  <c r="E64" i="3"/>
  <c r="L64" i="4" l="1"/>
  <c r="F64" i="4" s="1"/>
  <c r="M167" i="3"/>
  <c r="E167" i="3"/>
  <c r="K65" i="3"/>
  <c r="G64" i="3"/>
  <c r="Q63" i="1"/>
  <c r="K63" i="1" s="1"/>
  <c r="G167" i="3" l="1"/>
  <c r="K168" i="3"/>
  <c r="N64" i="4"/>
  <c r="H64" i="4" s="1"/>
  <c r="E65" i="3"/>
  <c r="O64" i="1"/>
  <c r="G64" i="1" s="1"/>
  <c r="M65" i="3"/>
  <c r="L65" i="4" l="1"/>
  <c r="F65" i="4" s="1"/>
  <c r="E168" i="3"/>
  <c r="M168" i="3"/>
  <c r="K66" i="3"/>
  <c r="Q64" i="1"/>
  <c r="K64" i="1" s="1"/>
  <c r="G65" i="3"/>
  <c r="N65" i="4" l="1"/>
  <c r="H65" i="4" s="1"/>
  <c r="K169" i="3"/>
  <c r="G168" i="3"/>
  <c r="M66" i="3"/>
  <c r="E66" i="3"/>
  <c r="O65" i="1"/>
  <c r="G65" i="1" s="1"/>
  <c r="L66" i="4" l="1"/>
  <c r="F66" i="4" s="1"/>
  <c r="E169" i="3"/>
  <c r="M169" i="3"/>
  <c r="Q65" i="1"/>
  <c r="K65" i="1" s="1"/>
  <c r="K67" i="3"/>
  <c r="G66" i="3"/>
  <c r="N66" i="4" l="1"/>
  <c r="H66" i="4" s="1"/>
  <c r="K170" i="3"/>
  <c r="G169" i="3"/>
  <c r="O66" i="1"/>
  <c r="G66" i="1" s="1"/>
  <c r="E67" i="3"/>
  <c r="M67" i="3"/>
  <c r="L67" i="4" l="1"/>
  <c r="F67" i="4" s="1"/>
  <c r="E170" i="3"/>
  <c r="M170" i="3"/>
  <c r="K68" i="3"/>
  <c r="G67" i="3"/>
  <c r="Q66" i="1"/>
  <c r="K66" i="1" s="1"/>
  <c r="K171" i="3" l="1"/>
  <c r="G170" i="3"/>
  <c r="N67" i="4"/>
  <c r="H67" i="4" s="1"/>
  <c r="M68" i="3"/>
  <c r="E68" i="3"/>
  <c r="O67" i="1"/>
  <c r="G67" i="1" s="1"/>
  <c r="L68" i="4" l="1"/>
  <c r="F68" i="4" s="1"/>
  <c r="M171" i="3"/>
  <c r="E171" i="3"/>
  <c r="Q67" i="1"/>
  <c r="K67" i="1" s="1"/>
  <c r="K69" i="3"/>
  <c r="G68" i="3"/>
  <c r="G171" i="3" l="1"/>
  <c r="K172" i="3"/>
  <c r="N68" i="4"/>
  <c r="H68" i="4" s="1"/>
  <c r="O68" i="1"/>
  <c r="G68" i="1" s="1"/>
  <c r="M69" i="3"/>
  <c r="E69" i="3"/>
  <c r="L69" i="4" l="1"/>
  <c r="F69" i="4" s="1"/>
  <c r="E172" i="3"/>
  <c r="M172" i="3"/>
  <c r="K70" i="3"/>
  <c r="G69" i="3"/>
  <c r="Q68" i="1"/>
  <c r="K68" i="1" s="1"/>
  <c r="G172" i="3" l="1"/>
  <c r="K173" i="3"/>
  <c r="N69" i="4"/>
  <c r="H69" i="4" s="1"/>
  <c r="O69" i="1"/>
  <c r="G69" i="1" s="1"/>
  <c r="E70" i="3"/>
  <c r="M70" i="3"/>
  <c r="M173" i="3" l="1"/>
  <c r="E173" i="3"/>
  <c r="L70" i="4"/>
  <c r="F70" i="4" s="1"/>
  <c r="Q69" i="1"/>
  <c r="K69" i="1" s="1"/>
  <c r="K71" i="3"/>
  <c r="G70" i="3"/>
  <c r="G173" i="3" l="1"/>
  <c r="K174" i="3"/>
  <c r="N70" i="4"/>
  <c r="H70" i="4" s="1"/>
  <c r="O70" i="1"/>
  <c r="G70" i="1" s="1"/>
  <c r="M71" i="3"/>
  <c r="E71" i="3"/>
  <c r="L71" i="4" l="1"/>
  <c r="F71" i="4" s="1"/>
  <c r="E174" i="3"/>
  <c r="M174" i="3"/>
  <c r="Q70" i="1"/>
  <c r="K70" i="1" s="1"/>
  <c r="K72" i="3"/>
  <c r="G71" i="3"/>
  <c r="K175" i="3" l="1"/>
  <c r="N71" i="4"/>
  <c r="H71" i="4" s="1"/>
  <c r="G174" i="3"/>
  <c r="O71" i="1"/>
  <c r="G71" i="1" s="1"/>
  <c r="M72" i="3"/>
  <c r="E72" i="3"/>
  <c r="L72" i="4" l="1"/>
  <c r="F72" i="4" s="1"/>
  <c r="E175" i="3"/>
  <c r="M175" i="3"/>
  <c r="Q71" i="1"/>
  <c r="K71" i="1" s="1"/>
  <c r="K73" i="3"/>
  <c r="G72" i="3"/>
  <c r="K176" i="3" l="1"/>
  <c r="N72" i="4"/>
  <c r="H72" i="4" s="1"/>
  <c r="G175" i="3"/>
  <c r="O72" i="1"/>
  <c r="G72" i="1" s="1"/>
  <c r="E73" i="3"/>
  <c r="M73" i="3"/>
  <c r="L73" i="4" l="1"/>
  <c r="F73" i="4" s="1"/>
  <c r="E176" i="3"/>
  <c r="M176" i="3"/>
  <c r="Q72" i="1"/>
  <c r="K72" i="1" s="1"/>
  <c r="K74" i="3"/>
  <c r="G73" i="3"/>
  <c r="G176" i="3" l="1"/>
  <c r="K177" i="3"/>
  <c r="N73" i="4"/>
  <c r="H73" i="4" s="1"/>
  <c r="O73" i="1"/>
  <c r="G73" i="1" s="1"/>
  <c r="E74" i="3"/>
  <c r="M74" i="3"/>
  <c r="M177" i="3" l="1"/>
  <c r="L74" i="4"/>
  <c r="F74" i="4" s="1"/>
  <c r="E177" i="3"/>
  <c r="K75" i="3"/>
  <c r="G74" i="3"/>
  <c r="Q73" i="1"/>
  <c r="K73" i="1" s="1"/>
  <c r="K178" i="3" l="1"/>
  <c r="N74" i="4"/>
  <c r="H74" i="4" s="1"/>
  <c r="G177" i="3"/>
  <c r="M75" i="3"/>
  <c r="O74" i="1"/>
  <c r="G74" i="1" s="1"/>
  <c r="E75" i="3"/>
  <c r="M178" i="3" l="1"/>
  <c r="L75" i="4"/>
  <c r="F75" i="4" s="1"/>
  <c r="E178" i="3"/>
  <c r="Q74" i="1"/>
  <c r="K74" i="1" s="1"/>
  <c r="K76" i="3"/>
  <c r="G75" i="3"/>
  <c r="N75" i="4" l="1"/>
  <c r="H75" i="4" s="1"/>
  <c r="G178" i="3"/>
  <c r="O75" i="1"/>
  <c r="G75" i="1" s="1"/>
  <c r="E76" i="3"/>
  <c r="M76" i="3"/>
  <c r="Q75" i="1" l="1"/>
  <c r="K75" i="1" s="1"/>
  <c r="K77" i="3"/>
  <c r="G76" i="3"/>
  <c r="O76" i="1" l="1"/>
  <c r="G76" i="1" s="1"/>
  <c r="M77" i="3"/>
  <c r="E77" i="3"/>
  <c r="Q76" i="1" l="1"/>
  <c r="K76" i="1" s="1"/>
  <c r="K78" i="3"/>
  <c r="G77" i="3"/>
  <c r="O77" i="1" l="1"/>
  <c r="G77" i="1" s="1"/>
  <c r="E78" i="3"/>
  <c r="M78" i="3"/>
  <c r="Q77" i="1" l="1"/>
  <c r="K77" i="1" s="1"/>
  <c r="K79" i="3"/>
  <c r="G78" i="3"/>
  <c r="O78" i="1" l="1"/>
  <c r="G78" i="1" s="1"/>
  <c r="E79" i="3"/>
  <c r="M79" i="3"/>
  <c r="K80" i="3" l="1"/>
  <c r="G79" i="3"/>
  <c r="Q78" i="1"/>
  <c r="K78" i="1" s="1"/>
  <c r="O79" i="1" l="1"/>
  <c r="G79" i="1" s="1"/>
  <c r="M80" i="3"/>
  <c r="E80" i="3"/>
  <c r="Q79" i="1" l="1"/>
  <c r="K79" i="1" s="1"/>
  <c r="K81" i="3"/>
  <c r="G80" i="3"/>
  <c r="O80" i="1" l="1"/>
  <c r="G80" i="1" s="1"/>
  <c r="M81" i="3"/>
  <c r="E81" i="3"/>
  <c r="K82" i="3" l="1"/>
  <c r="Q80" i="1"/>
  <c r="K80" i="1" s="1"/>
  <c r="G81" i="3"/>
  <c r="O81" i="1" l="1"/>
  <c r="G81" i="1" s="1"/>
  <c r="M82" i="3"/>
  <c r="E82" i="3"/>
  <c r="K83" i="3" l="1"/>
  <c r="Q81" i="1"/>
  <c r="K81" i="1" s="1"/>
  <c r="G82" i="3"/>
  <c r="E83" i="3" l="1"/>
  <c r="M83" i="3"/>
  <c r="O82" i="1"/>
  <c r="G82" i="1" s="1"/>
  <c r="K84" i="3" l="1"/>
  <c r="G83" i="3"/>
  <c r="Q82" i="1"/>
  <c r="K82" i="1" s="1"/>
  <c r="O83" i="1" l="1"/>
  <c r="G83" i="1" s="1"/>
  <c r="M84" i="3"/>
  <c r="E84" i="3"/>
  <c r="K85" i="3" l="1"/>
  <c r="G84" i="3"/>
  <c r="Q83" i="1"/>
  <c r="K83" i="1" s="1"/>
  <c r="O84" i="1" l="1"/>
  <c r="G84" i="1" s="1"/>
  <c r="E85" i="3"/>
  <c r="M85" i="3"/>
  <c r="Q84" i="1" l="1"/>
  <c r="K84" i="1" s="1"/>
  <c r="K86" i="3"/>
  <c r="G85" i="3"/>
  <c r="O85" i="1" l="1"/>
  <c r="G85" i="1" s="1"/>
  <c r="M86" i="3"/>
  <c r="E86" i="3"/>
  <c r="Q85" i="1" l="1"/>
  <c r="K85" i="1" s="1"/>
  <c r="K87" i="3"/>
  <c r="G86" i="3"/>
  <c r="O86" i="1" l="1"/>
  <c r="G86" i="1" s="1"/>
  <c r="E87" i="3"/>
  <c r="M87" i="3"/>
  <c r="K88" i="3" l="1"/>
  <c r="G87" i="3"/>
  <c r="Q86" i="1"/>
  <c r="K86" i="1" s="1"/>
  <c r="O87" i="1" l="1"/>
  <c r="G87" i="1" s="1"/>
  <c r="E88" i="3"/>
  <c r="M88" i="3"/>
  <c r="Q87" i="1" l="1"/>
  <c r="K87" i="1" s="1"/>
  <c r="K89" i="3"/>
  <c r="G88" i="3"/>
  <c r="O88" i="1" l="1"/>
  <c r="G88" i="1" s="1"/>
  <c r="M89" i="3"/>
  <c r="E89" i="3"/>
  <c r="K90" i="3" l="1"/>
  <c r="G89" i="3"/>
  <c r="Q88" i="1"/>
  <c r="K88" i="1" s="1"/>
  <c r="O89" i="1" l="1"/>
  <c r="G89" i="1" s="1"/>
  <c r="E90" i="3"/>
  <c r="M90" i="3"/>
  <c r="K91" i="3" l="1"/>
  <c r="G90" i="3"/>
  <c r="Q89" i="1"/>
  <c r="K89" i="1" s="1"/>
  <c r="E91" i="3" l="1"/>
  <c r="O90" i="1"/>
  <c r="G90" i="1" s="1"/>
  <c r="M91" i="3"/>
  <c r="K92" i="3" l="1"/>
  <c r="Q90" i="1"/>
  <c r="K90" i="1" s="1"/>
  <c r="G91" i="3"/>
  <c r="O91" i="1" l="1"/>
  <c r="G91" i="1" s="1"/>
  <c r="E92" i="3"/>
  <c r="M92" i="3"/>
  <c r="K93" i="3" l="1"/>
  <c r="Q91" i="1"/>
  <c r="K91" i="1" s="1"/>
  <c r="G92" i="3"/>
  <c r="O92" i="1" l="1"/>
  <c r="G92" i="1" s="1"/>
  <c r="E93" i="3"/>
  <c r="M93" i="3"/>
  <c r="K94" i="3" l="1"/>
  <c r="G93" i="3"/>
  <c r="Q92" i="1"/>
  <c r="K92" i="1" s="1"/>
  <c r="O93" i="1" l="1"/>
  <c r="G93" i="1" s="1"/>
  <c r="M94" i="3"/>
  <c r="E94" i="3"/>
  <c r="K95" i="3" l="1"/>
  <c r="G94" i="3"/>
  <c r="Q93" i="1"/>
  <c r="K93" i="1" s="1"/>
  <c r="O94" i="1" l="1"/>
  <c r="G94" i="1" s="1"/>
  <c r="E95" i="3"/>
  <c r="M95" i="3"/>
  <c r="Q94" i="1" l="1"/>
  <c r="K94" i="1" s="1"/>
  <c r="K96" i="3"/>
  <c r="G95" i="3"/>
  <c r="O95" i="1" l="1"/>
  <c r="G95" i="1" s="1"/>
  <c r="E96" i="3"/>
  <c r="M96" i="3"/>
  <c r="Q95" i="1" l="1"/>
  <c r="K95" i="1" s="1"/>
  <c r="K97" i="3"/>
  <c r="G96" i="3"/>
  <c r="O96" i="1" l="1"/>
  <c r="G96" i="1" s="1"/>
  <c r="M97" i="3"/>
  <c r="E97" i="3"/>
  <c r="K98" i="3" l="1"/>
  <c r="G97" i="3"/>
  <c r="Q96" i="1"/>
  <c r="K96" i="1" s="1"/>
  <c r="O97" i="1" l="1"/>
  <c r="G97" i="1" s="1"/>
  <c r="M98" i="3"/>
  <c r="E98" i="3"/>
  <c r="Q97" i="1" l="1"/>
  <c r="K97" i="1" s="1"/>
  <c r="K99" i="3"/>
  <c r="G98" i="3"/>
  <c r="E99" i="3" l="1"/>
  <c r="O98" i="1"/>
  <c r="G98" i="1" s="1"/>
  <c r="M99" i="3"/>
  <c r="K100" i="3" l="1"/>
  <c r="G99" i="3"/>
  <c r="Q98" i="1"/>
  <c r="K98" i="1" s="1"/>
  <c r="O99" i="1" l="1"/>
  <c r="G99" i="1" s="1"/>
  <c r="M100" i="3"/>
  <c r="E100" i="3"/>
  <c r="K101" i="3" l="1"/>
  <c r="Q99" i="1"/>
  <c r="K99" i="1" s="1"/>
  <c r="G100" i="3"/>
  <c r="M101" i="3" l="1"/>
  <c r="E101" i="3"/>
  <c r="O100" i="1"/>
  <c r="G100" i="1" s="1"/>
  <c r="Q100" i="1" l="1"/>
  <c r="K100" i="1" s="1"/>
  <c r="K102" i="3"/>
  <c r="G101" i="3"/>
  <c r="O101" i="1" l="1"/>
  <c r="G101" i="1" s="1"/>
  <c r="M102" i="3"/>
  <c r="E102" i="3"/>
  <c r="Q101" i="1" l="1"/>
  <c r="K101" i="1" s="1"/>
  <c r="K103" i="3"/>
  <c r="G102" i="3"/>
  <c r="M103" i="3" l="1"/>
  <c r="O102" i="1"/>
  <c r="G102" i="1" s="1"/>
  <c r="E103" i="3"/>
  <c r="G103" i="3" l="1"/>
  <c r="Q102" i="1"/>
  <c r="K102" i="1" s="1"/>
</calcChain>
</file>

<file path=xl/sharedStrings.xml><?xml version="1.0" encoding="utf-8"?>
<sst xmlns="http://schemas.openxmlformats.org/spreadsheetml/2006/main" count="141" uniqueCount="47">
  <si>
    <t>ABSCISA</t>
  </si>
  <si>
    <t>INICIO</t>
  </si>
  <si>
    <t>FIN</t>
  </si>
  <si>
    <t>LONGITUD</t>
  </si>
  <si>
    <t>RIEL IZQUIERDO</t>
  </si>
  <si>
    <t>Ara 32</t>
  </si>
  <si>
    <t>PATOLOGÍA</t>
  </si>
  <si>
    <t>FOTOGRAFÍA</t>
  </si>
  <si>
    <t>PK</t>
  </si>
  <si>
    <t>Ara 60</t>
  </si>
  <si>
    <t>ID</t>
  </si>
  <si>
    <t>RIELES</t>
  </si>
  <si>
    <t>TRAVIESAS</t>
  </si>
  <si>
    <t>ELEMENTOS DE SUJECIÓN</t>
  </si>
  <si>
    <t>BALASTO</t>
  </si>
  <si>
    <t>Defectos localizados / periódicos.</t>
  </si>
  <si>
    <t>Fatiga del material.</t>
  </si>
  <si>
    <t>Deformación (fluencia) por sobretensión.</t>
  </si>
  <si>
    <t>Deterioro térmico en el frenado (shelling).</t>
  </si>
  <si>
    <t>Corrugación.</t>
  </si>
  <si>
    <t>Fisuración (flexión; longitudinal).</t>
  </si>
  <si>
    <t>Fatiga de los componentes.</t>
  </si>
  <si>
    <t>Alto nivel de deterioro.</t>
  </si>
  <si>
    <t>Trituración de partículas.</t>
  </si>
  <si>
    <t>Vuelo balasto.</t>
  </si>
  <si>
    <t>REGISTRO FOROTGRÁFICO</t>
  </si>
  <si>
    <t xml:space="preserve">PATOLOGÍA </t>
  </si>
  <si>
    <t>RIEL DERECHO</t>
  </si>
  <si>
    <t>MATERIAL</t>
  </si>
  <si>
    <t>CORONA</t>
  </si>
  <si>
    <t>DIMENSIONES (m)</t>
  </si>
  <si>
    <t>BASE</t>
  </si>
  <si>
    <t xml:space="preserve"> ALTURA</t>
  </si>
  <si>
    <t>Deterioro de la zona del asiento del carril.</t>
  </si>
  <si>
    <t>Rotura por fisura interior debido a una inclusión.</t>
  </si>
  <si>
    <t>Rotura en los extremos.</t>
  </si>
  <si>
    <t>Piel de serpiente.</t>
  </si>
  <si>
    <t>Shelling o descascaramiento.</t>
  </si>
  <si>
    <t>Roturas de las soldaduras.</t>
  </si>
  <si>
    <t>Mancha oval plateada.</t>
  </si>
  <si>
    <t>Desgaste normal.</t>
  </si>
  <si>
    <t>Desgaste ondulatorio.</t>
  </si>
  <si>
    <t>Concreto y Madera</t>
  </si>
  <si>
    <t>INVENTARIO DE PATOLOGÍAS</t>
  </si>
  <si>
    <t>Fallo por condiciones climáticas.</t>
  </si>
  <si>
    <t>Contaminación.</t>
  </si>
  <si>
    <t>Pérdida de la elasticidad.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</si>
</sst>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5" x14ac:knownFonts="1">
    <font>
      <sz val="11"/>
      <color theme="1"/>
      <name val="Calibri"/>
      <family val="2"/>
      <scheme val="minor"/>
    </font>
    <font>
      <b/>
      <sz val="11"/>
      <color theme="1"/>
      <name val="Arial Narrow"/>
      <family val="2"/>
    </font>
    <font>
      <sz val="11"/>
      <color theme="1"/>
      <name val="Arial Narrow"/>
      <family val="2"/>
    </font>
    <font>
      <b/>
      <sz val="14"/>
      <color rgb="FFFF0000"/>
      <name val="Arial Narrow"/>
      <family val="2"/>
    </font>
    <font>
      <b/>
      <sz val="11"/>
      <color rgb="FFFF0000"/>
      <name val="Arial Narrow"/>
      <family val="2"/>
    </font>
    <font>
      <sz val="10"/>
      <color theme="1"/>
      <name val="Arial Narrow"/>
      <family val="2"/>
    </font>
    <font>
      <b/>
      <sz val="16"/>
      <color theme="1"/>
      <name val="Arial Narrow"/>
      <family val="2"/>
    </font>
    <font>
      <b/>
      <sz val="14"/>
      <name val="Arial Narrow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Arial Narrow"/>
      <family val="2"/>
    </font>
    <font>
      <sz val="11"/>
      <name val="Arial Narrow"/>
      <family val="2"/>
    </font>
    <font>
      <sz val="10"/>
      <name val="Arial Narrow"/>
      <family val="2"/>
    </font>
    <font>
      <sz val="12"/>
      <color theme="1"/>
      <name val="Arial Narrow"/>
      <family val="2"/>
    </font>
    <font>
      <b/>
      <i/>
      <sz val="12"/>
      <color theme="1"/>
      <name val="Arial Narrow"/>
      <family val="2"/>
    </font>
    <font>
      <u/>
      <sz val="12"/>
      <color theme="10"/>
      <name val="Arial Narrow"/>
      <family val="2"/>
    </font>
  </fonts>
  <fills count="10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9" tint="0.79998168889431442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8" fillId="0" borderId="0" applyNumberFormat="0" applyFill="0" applyBorder="0" applyAlignment="0" applyProtection="0"/>
  </cellStyleXfs>
  <cellXfs count="590">
    <xf numFmtId="0" fontId="0" fillId="0" borderId="0" xfId="0"/>
    <xf numFmtId="0" fontId="2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/>
    </xf>
    <xf numFmtId="0" fontId="1" fillId="2" borderId="13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2" fillId="5" borderId="26" xfId="0" applyFont="1" applyFill="1" applyBorder="1" applyAlignment="1">
      <alignment horizontal="center" vertical="center"/>
    </xf>
    <xf numFmtId="0" fontId="2" fillId="0" borderId="1" xfId="0" applyFont="1" applyBorder="1" applyAlignment="1">
      <alignment vertical="center"/>
    </xf>
    <xf numFmtId="0" fontId="2" fillId="7" borderId="0" xfId="0" applyFont="1" applyFill="1" applyAlignment="1">
      <alignment horizontal="center" vertical="center"/>
    </xf>
    <xf numFmtId="0" fontId="5" fillId="5" borderId="1" xfId="0" applyFont="1" applyFill="1" applyBorder="1" applyAlignment="1">
      <alignment horizontal="center"/>
    </xf>
    <xf numFmtId="0" fontId="3" fillId="0" borderId="2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5" fillId="4" borderId="1" xfId="0" applyFont="1" applyFill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2" fillId="0" borderId="0" xfId="0" applyFont="1" applyFill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/>
    </xf>
    <xf numFmtId="0" fontId="2" fillId="4" borderId="21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5" borderId="21" xfId="0" applyFont="1" applyFill="1" applyBorder="1" applyAlignment="1">
      <alignment horizontal="center" vertical="center"/>
    </xf>
    <xf numFmtId="0" fontId="2" fillId="5" borderId="4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/>
    </xf>
    <xf numFmtId="0" fontId="2" fillId="4" borderId="4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11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3" fillId="0" borderId="14" xfId="0" applyFont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1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2" fillId="5" borderId="4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11" xfId="0" applyFont="1" applyFill="1" applyBorder="1" applyAlignment="1">
      <alignment horizontal="center" vertical="center"/>
    </xf>
    <xf numFmtId="0" fontId="2" fillId="8" borderId="4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/>
    </xf>
    <xf numFmtId="0" fontId="2" fillId="3" borderId="21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/>
    </xf>
    <xf numFmtId="0" fontId="2" fillId="8" borderId="2" xfId="0" applyFont="1" applyFill="1" applyBorder="1" applyAlignment="1">
      <alignment horizontal="center" vertical="center"/>
    </xf>
    <xf numFmtId="0" fontId="2" fillId="6" borderId="3" xfId="0" applyFont="1" applyFill="1" applyBorder="1" applyAlignment="1">
      <alignment horizontal="center" vertical="center"/>
    </xf>
    <xf numFmtId="0" fontId="2" fillId="6" borderId="4" xfId="0" applyFont="1" applyFill="1" applyBorder="1" applyAlignment="1">
      <alignment horizontal="center" vertical="center"/>
    </xf>
    <xf numFmtId="0" fontId="2" fillId="8" borderId="11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10" fillId="4" borderId="6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9" fillId="6" borderId="6" xfId="1" applyFont="1" applyFill="1" applyBorder="1" applyAlignment="1">
      <alignment horizontal="center" vertical="center"/>
    </xf>
    <xf numFmtId="0" fontId="9" fillId="6" borderId="7" xfId="1" applyFont="1" applyFill="1" applyBorder="1" applyAlignment="1">
      <alignment horizontal="center" vertical="center"/>
    </xf>
    <xf numFmtId="0" fontId="9" fillId="6" borderId="1" xfId="1" applyFont="1" applyFill="1" applyBorder="1" applyAlignment="1">
      <alignment horizontal="center" vertical="center"/>
    </xf>
    <xf numFmtId="0" fontId="9" fillId="6" borderId="9" xfId="1" applyFont="1" applyFill="1" applyBorder="1" applyAlignment="1">
      <alignment horizontal="center" vertical="center"/>
    </xf>
    <xf numFmtId="0" fontId="9" fillId="6" borderId="11" xfId="1" applyFont="1" applyFill="1" applyBorder="1" applyAlignment="1">
      <alignment horizontal="center" vertical="center"/>
    </xf>
    <xf numFmtId="0" fontId="9" fillId="6" borderId="12" xfId="1" applyFont="1" applyFill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5" fillId="6" borderId="1" xfId="0" applyFont="1" applyFill="1" applyBorder="1" applyAlignment="1">
      <alignment horizontal="center"/>
    </xf>
    <xf numFmtId="0" fontId="5" fillId="5" borderId="6" xfId="0" applyFont="1" applyFill="1" applyBorder="1" applyAlignment="1">
      <alignment horizontal="center"/>
    </xf>
    <xf numFmtId="0" fontId="5" fillId="5" borderId="7" xfId="0" applyFont="1" applyFill="1" applyBorder="1" applyAlignment="1">
      <alignment horizontal="center"/>
    </xf>
    <xf numFmtId="0" fontId="5" fillId="5" borderId="9" xfId="0" applyFont="1" applyFill="1" applyBorder="1" applyAlignment="1">
      <alignment horizontal="center"/>
    </xf>
    <xf numFmtId="0" fontId="5" fillId="5" borderId="11" xfId="0" applyFont="1" applyFill="1" applyBorder="1" applyAlignment="1">
      <alignment horizontal="center"/>
    </xf>
    <xf numFmtId="0" fontId="5" fillId="5" borderId="12" xfId="0" applyFont="1" applyFill="1" applyBorder="1" applyAlignment="1">
      <alignment horizontal="center"/>
    </xf>
    <xf numFmtId="0" fontId="5" fillId="8" borderId="6" xfId="0" applyFont="1" applyFill="1" applyBorder="1" applyAlignment="1">
      <alignment horizontal="center"/>
    </xf>
    <xf numFmtId="0" fontId="5" fillId="8" borderId="7" xfId="0" applyFont="1" applyFill="1" applyBorder="1" applyAlignment="1">
      <alignment horizontal="center"/>
    </xf>
    <xf numFmtId="0" fontId="5" fillId="8" borderId="9" xfId="0" applyFont="1" applyFill="1" applyBorder="1" applyAlignment="1">
      <alignment horizontal="center"/>
    </xf>
    <xf numFmtId="0" fontId="2" fillId="8" borderId="21" xfId="0" applyFont="1" applyFill="1" applyBorder="1" applyAlignment="1">
      <alignment horizontal="center" vertical="center"/>
    </xf>
    <xf numFmtId="0" fontId="5" fillId="8" borderId="11" xfId="0" applyFont="1" applyFill="1" applyBorder="1" applyAlignment="1">
      <alignment horizontal="center"/>
    </xf>
    <xf numFmtId="0" fontId="5" fillId="8" borderId="12" xfId="0" applyFont="1" applyFill="1" applyBorder="1" applyAlignment="1">
      <alignment horizontal="center"/>
    </xf>
    <xf numFmtId="0" fontId="5" fillId="4" borderId="6" xfId="0" applyFont="1" applyFill="1" applyBorder="1" applyAlignment="1">
      <alignment horizontal="center"/>
    </xf>
    <xf numFmtId="0" fontId="5" fillId="4" borderId="7" xfId="0" applyFont="1" applyFill="1" applyBorder="1" applyAlignment="1">
      <alignment horizontal="center"/>
    </xf>
    <xf numFmtId="0" fontId="5" fillId="4" borderId="9" xfId="0" applyFont="1" applyFill="1" applyBorder="1" applyAlignment="1">
      <alignment horizontal="center"/>
    </xf>
    <xf numFmtId="0" fontId="5" fillId="4" borderId="11" xfId="0" applyFont="1" applyFill="1" applyBorder="1" applyAlignment="1">
      <alignment horizontal="center"/>
    </xf>
    <xf numFmtId="0" fontId="5" fillId="4" borderId="12" xfId="0" applyFont="1" applyFill="1" applyBorder="1" applyAlignment="1">
      <alignment horizontal="center"/>
    </xf>
    <xf numFmtId="0" fontId="5" fillId="6" borderId="6" xfId="0" applyFont="1" applyFill="1" applyBorder="1" applyAlignment="1">
      <alignment horizontal="center"/>
    </xf>
    <xf numFmtId="0" fontId="5" fillId="6" borderId="7" xfId="0" applyFont="1" applyFill="1" applyBorder="1" applyAlignment="1">
      <alignment horizontal="center"/>
    </xf>
    <xf numFmtId="0" fontId="5" fillId="6" borderId="9" xfId="0" applyFont="1" applyFill="1" applyBorder="1" applyAlignment="1">
      <alignment horizontal="center"/>
    </xf>
    <xf numFmtId="0" fontId="2" fillId="6" borderId="21" xfId="0" applyFont="1" applyFill="1" applyBorder="1" applyAlignment="1">
      <alignment horizontal="center" vertical="center"/>
    </xf>
    <xf numFmtId="0" fontId="5" fillId="6" borderId="11" xfId="0" applyFont="1" applyFill="1" applyBorder="1" applyAlignment="1">
      <alignment horizontal="center"/>
    </xf>
    <xf numFmtId="0" fontId="5" fillId="6" borderId="12" xfId="0" applyFont="1" applyFill="1" applyBorder="1" applyAlignment="1">
      <alignment horizontal="center"/>
    </xf>
    <xf numFmtId="0" fontId="5" fillId="3" borderId="6" xfId="0" applyFont="1" applyFill="1" applyBorder="1" applyAlignment="1">
      <alignment horizontal="center"/>
    </xf>
    <xf numFmtId="0" fontId="5" fillId="3" borderId="7" xfId="0" applyFont="1" applyFill="1" applyBorder="1" applyAlignment="1">
      <alignment horizontal="center"/>
    </xf>
    <xf numFmtId="0" fontId="5" fillId="3" borderId="9" xfId="0" applyFont="1" applyFill="1" applyBorder="1" applyAlignment="1">
      <alignment horizontal="center"/>
    </xf>
    <xf numFmtId="0" fontId="5" fillId="3" borderId="11" xfId="0" applyFont="1" applyFill="1" applyBorder="1" applyAlignment="1">
      <alignment horizontal="center"/>
    </xf>
    <xf numFmtId="0" fontId="5" fillId="3" borderId="12" xfId="0" applyFont="1" applyFill="1" applyBorder="1" applyAlignment="1">
      <alignment horizontal="center"/>
    </xf>
    <xf numFmtId="0" fontId="2" fillId="6" borderId="6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/>
    </xf>
    <xf numFmtId="0" fontId="2" fillId="8" borderId="2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5" fillId="5" borderId="4" xfId="0" applyFont="1" applyFill="1" applyBorder="1" applyAlignment="1">
      <alignment horizontal="center"/>
    </xf>
    <xf numFmtId="0" fontId="5" fillId="5" borderId="20" xfId="0" applyFont="1" applyFill="1" applyBorder="1" applyAlignment="1">
      <alignment horizontal="center"/>
    </xf>
    <xf numFmtId="0" fontId="5" fillId="3" borderId="4" xfId="0" applyFont="1" applyFill="1" applyBorder="1" applyAlignment="1">
      <alignment horizontal="center"/>
    </xf>
    <xf numFmtId="0" fontId="5" fillId="3" borderId="20" xfId="0" applyFont="1" applyFill="1" applyBorder="1" applyAlignment="1">
      <alignment horizontal="center"/>
    </xf>
    <xf numFmtId="0" fontId="10" fillId="5" borderId="1" xfId="0" applyFont="1" applyFill="1" applyBorder="1" applyAlignment="1">
      <alignment horizontal="center" vertical="center"/>
    </xf>
    <xf numFmtId="0" fontId="11" fillId="4" borderId="1" xfId="0" applyFont="1" applyFill="1" applyBorder="1" applyAlignment="1">
      <alignment horizontal="center"/>
    </xf>
    <xf numFmtId="0" fontId="11" fillId="4" borderId="6" xfId="0" applyFont="1" applyFill="1" applyBorder="1" applyAlignment="1">
      <alignment horizontal="center"/>
    </xf>
    <xf numFmtId="0" fontId="11" fillId="4" borderId="7" xfId="0" applyFont="1" applyFill="1" applyBorder="1" applyAlignment="1">
      <alignment horizontal="center"/>
    </xf>
    <xf numFmtId="0" fontId="11" fillId="4" borderId="9" xfId="0" applyFont="1" applyFill="1" applyBorder="1" applyAlignment="1">
      <alignment horizontal="center"/>
    </xf>
    <xf numFmtId="0" fontId="10" fillId="4" borderId="11" xfId="0" applyFont="1" applyFill="1" applyBorder="1" applyAlignment="1">
      <alignment horizontal="center" vertical="center"/>
    </xf>
    <xf numFmtId="0" fontId="11" fillId="4" borderId="11" xfId="0" applyFont="1" applyFill="1" applyBorder="1" applyAlignment="1">
      <alignment horizontal="center"/>
    </xf>
    <xf numFmtId="0" fontId="11" fillId="4" borderId="12" xfId="0" applyFont="1" applyFill="1" applyBorder="1" applyAlignment="1">
      <alignment horizontal="center"/>
    </xf>
    <xf numFmtId="0" fontId="10" fillId="5" borderId="6" xfId="0" applyFont="1" applyFill="1" applyBorder="1" applyAlignment="1">
      <alignment horizontal="center" vertical="center"/>
    </xf>
    <xf numFmtId="0" fontId="10" fillId="5" borderId="2" xfId="0" applyFont="1" applyFill="1" applyBorder="1" applyAlignment="1">
      <alignment horizontal="center" vertical="center"/>
    </xf>
    <xf numFmtId="0" fontId="5" fillId="5" borderId="2" xfId="0" applyFont="1" applyFill="1" applyBorder="1" applyAlignment="1">
      <alignment horizontal="center"/>
    </xf>
    <xf numFmtId="0" fontId="5" fillId="5" borderId="14" xfId="0" applyFont="1" applyFill="1" applyBorder="1" applyAlignment="1">
      <alignment horizontal="center"/>
    </xf>
    <xf numFmtId="0" fontId="10" fillId="8" borderId="2" xfId="0" applyFont="1" applyFill="1" applyBorder="1" applyAlignment="1">
      <alignment horizontal="center" vertical="center"/>
    </xf>
    <xf numFmtId="0" fontId="10" fillId="8" borderId="23" xfId="0" applyFont="1" applyFill="1" applyBorder="1" applyAlignment="1">
      <alignment horizontal="center" vertical="center"/>
    </xf>
    <xf numFmtId="0" fontId="10" fillId="8" borderId="11" xfId="0" applyFont="1" applyFill="1" applyBorder="1" applyAlignment="1">
      <alignment horizontal="center" vertical="center"/>
    </xf>
    <xf numFmtId="0" fontId="5" fillId="6" borderId="4" xfId="0" applyFont="1" applyFill="1" applyBorder="1" applyAlignment="1">
      <alignment horizontal="center"/>
    </xf>
    <xf numFmtId="0" fontId="5" fillId="6" borderId="20" xfId="0" applyFont="1" applyFill="1" applyBorder="1" applyAlignment="1">
      <alignment horizontal="center"/>
    </xf>
    <xf numFmtId="0" fontId="9" fillId="5" borderId="6" xfId="1" applyFont="1" applyFill="1" applyBorder="1" applyAlignment="1">
      <alignment horizontal="center" vertical="center"/>
    </xf>
    <xf numFmtId="0" fontId="9" fillId="5" borderId="1" xfId="1" applyFont="1" applyFill="1" applyBorder="1" applyAlignment="1">
      <alignment horizontal="center" vertical="center"/>
    </xf>
    <xf numFmtId="0" fontId="9" fillId="5" borderId="2" xfId="1" applyFont="1" applyFill="1" applyBorder="1" applyAlignment="1">
      <alignment horizontal="center" vertical="center"/>
    </xf>
    <xf numFmtId="0" fontId="9" fillId="8" borderId="6" xfId="1" applyFont="1" applyFill="1" applyBorder="1" applyAlignment="1">
      <alignment horizontal="center" vertical="center"/>
    </xf>
    <xf numFmtId="0" fontId="9" fillId="8" borderId="1" xfId="1" applyFont="1" applyFill="1" applyBorder="1" applyAlignment="1">
      <alignment horizontal="center" vertical="center"/>
    </xf>
    <xf numFmtId="0" fontId="9" fillId="8" borderId="11" xfId="1" applyFont="1" applyFill="1" applyBorder="1" applyAlignment="1">
      <alignment horizontal="center" vertical="center"/>
    </xf>
    <xf numFmtId="0" fontId="9" fillId="4" borderId="4" xfId="1" applyFont="1" applyFill="1" applyBorder="1" applyAlignment="1">
      <alignment horizontal="center" vertical="center"/>
    </xf>
    <xf numFmtId="0" fontId="9" fillId="4" borderId="1" xfId="1" applyFont="1" applyFill="1" applyBorder="1" applyAlignment="1">
      <alignment horizontal="center" vertical="center"/>
    </xf>
    <xf numFmtId="0" fontId="9" fillId="4" borderId="11" xfId="1" applyFont="1" applyFill="1" applyBorder="1" applyAlignment="1">
      <alignment horizontal="center" vertical="center"/>
    </xf>
    <xf numFmtId="0" fontId="9" fillId="6" borderId="4" xfId="1" applyFont="1" applyFill="1" applyBorder="1" applyAlignment="1">
      <alignment horizontal="center" vertical="center"/>
    </xf>
    <xf numFmtId="0" fontId="9" fillId="3" borderId="4" xfId="1" applyFont="1" applyFill="1" applyBorder="1" applyAlignment="1">
      <alignment horizontal="center" vertical="center"/>
    </xf>
    <xf numFmtId="0" fontId="9" fillId="3" borderId="1" xfId="1" applyFont="1" applyFill="1" applyBorder="1" applyAlignment="1">
      <alignment horizontal="center" vertical="center"/>
    </xf>
    <xf numFmtId="0" fontId="9" fillId="3" borderId="11" xfId="1" applyFont="1" applyFill="1" applyBorder="1" applyAlignment="1">
      <alignment horizontal="center" vertical="center"/>
    </xf>
    <xf numFmtId="0" fontId="9" fillId="5" borderId="4" xfId="1" applyFont="1" applyFill="1" applyBorder="1" applyAlignment="1">
      <alignment horizontal="center" vertical="center"/>
    </xf>
    <xf numFmtId="0" fontId="9" fillId="8" borderId="2" xfId="1" applyFont="1" applyFill="1" applyBorder="1" applyAlignment="1">
      <alignment horizontal="center" vertical="center"/>
    </xf>
    <xf numFmtId="0" fontId="9" fillId="4" borderId="6" xfId="1" applyFont="1" applyFill="1" applyBorder="1" applyAlignment="1">
      <alignment horizontal="center" vertical="center"/>
    </xf>
    <xf numFmtId="0" fontId="9" fillId="4" borderId="2" xfId="1" applyFont="1" applyFill="1" applyBorder="1" applyAlignment="1">
      <alignment horizontal="center" vertical="center"/>
    </xf>
    <xf numFmtId="0" fontId="9" fillId="5" borderId="3" xfId="1" applyFont="1" applyFill="1" applyBorder="1" applyAlignment="1">
      <alignment horizontal="center" vertical="center"/>
    </xf>
    <xf numFmtId="0" fontId="9" fillId="4" borderId="3" xfId="1" applyFont="1" applyFill="1" applyBorder="1" applyAlignment="1">
      <alignment horizontal="center" vertical="center"/>
    </xf>
    <xf numFmtId="0" fontId="9" fillId="6" borderId="2" xfId="1" applyFont="1" applyFill="1" applyBorder="1" applyAlignment="1">
      <alignment horizontal="center" vertical="center"/>
    </xf>
    <xf numFmtId="0" fontId="9" fillId="3" borderId="6" xfId="1" applyFont="1" applyFill="1" applyBorder="1" applyAlignment="1">
      <alignment horizontal="center" vertical="center"/>
    </xf>
    <xf numFmtId="0" fontId="9" fillId="3" borderId="2" xfId="1" applyFont="1" applyFill="1" applyBorder="1" applyAlignment="1">
      <alignment horizontal="center" vertical="center"/>
    </xf>
    <xf numFmtId="0" fontId="9" fillId="5" borderId="7" xfId="1" applyFont="1" applyFill="1" applyBorder="1" applyAlignment="1">
      <alignment horizontal="center" vertical="center"/>
    </xf>
    <xf numFmtId="0" fontId="9" fillId="5" borderId="9" xfId="1" applyFont="1" applyFill="1" applyBorder="1" applyAlignment="1">
      <alignment horizontal="center" vertical="center"/>
    </xf>
    <xf numFmtId="0" fontId="9" fillId="5" borderId="14" xfId="1" applyFont="1" applyFill="1" applyBorder="1" applyAlignment="1">
      <alignment horizontal="center" vertical="center"/>
    </xf>
    <xf numFmtId="0" fontId="9" fillId="8" borderId="7" xfId="1" applyFont="1" applyFill="1" applyBorder="1" applyAlignment="1">
      <alignment horizontal="center" vertical="center"/>
    </xf>
    <xf numFmtId="0" fontId="9" fillId="8" borderId="9" xfId="1" applyFont="1" applyFill="1" applyBorder="1" applyAlignment="1">
      <alignment horizontal="center" vertical="center"/>
    </xf>
    <xf numFmtId="0" fontId="9" fillId="8" borderId="12" xfId="1" applyFont="1" applyFill="1" applyBorder="1" applyAlignment="1">
      <alignment horizontal="center" vertical="center"/>
    </xf>
    <xf numFmtId="0" fontId="9" fillId="4" borderId="20" xfId="1" applyFont="1" applyFill="1" applyBorder="1" applyAlignment="1">
      <alignment horizontal="center" vertical="center"/>
    </xf>
    <xf numFmtId="0" fontId="9" fillId="4" borderId="9" xfId="1" applyFont="1" applyFill="1" applyBorder="1" applyAlignment="1">
      <alignment horizontal="center" vertical="center"/>
    </xf>
    <xf numFmtId="0" fontId="9" fillId="4" borderId="12" xfId="1" applyFont="1" applyFill="1" applyBorder="1" applyAlignment="1">
      <alignment horizontal="center" vertical="center"/>
    </xf>
    <xf numFmtId="0" fontId="9" fillId="6" borderId="20" xfId="1" applyFont="1" applyFill="1" applyBorder="1" applyAlignment="1">
      <alignment horizontal="center" vertical="center"/>
    </xf>
    <xf numFmtId="0" fontId="9" fillId="3" borderId="20" xfId="1" applyFont="1" applyFill="1" applyBorder="1" applyAlignment="1">
      <alignment horizontal="center" vertical="center"/>
    </xf>
    <xf numFmtId="0" fontId="9" fillId="3" borderId="9" xfId="1" applyFont="1" applyFill="1" applyBorder="1" applyAlignment="1">
      <alignment horizontal="center" vertical="center"/>
    </xf>
    <xf numFmtId="0" fontId="9" fillId="3" borderId="12" xfId="1" applyFont="1" applyFill="1" applyBorder="1" applyAlignment="1">
      <alignment horizontal="center" vertical="center"/>
    </xf>
    <xf numFmtId="0" fontId="9" fillId="5" borderId="20" xfId="1" applyFont="1" applyFill="1" applyBorder="1" applyAlignment="1">
      <alignment horizontal="center" vertical="center"/>
    </xf>
    <xf numFmtId="0" fontId="9" fillId="8" borderId="14" xfId="1" applyFont="1" applyFill="1" applyBorder="1" applyAlignment="1">
      <alignment horizontal="center" vertical="center"/>
    </xf>
    <xf numFmtId="0" fontId="9" fillId="4" borderId="7" xfId="1" applyFont="1" applyFill="1" applyBorder="1" applyAlignment="1">
      <alignment horizontal="center" vertical="center"/>
    </xf>
    <xf numFmtId="0" fontId="9" fillId="4" borderId="14" xfId="1" applyFont="1" applyFill="1" applyBorder="1" applyAlignment="1">
      <alignment horizontal="center" vertical="center"/>
    </xf>
    <xf numFmtId="0" fontId="9" fillId="5" borderId="31" xfId="1" applyFont="1" applyFill="1" applyBorder="1" applyAlignment="1">
      <alignment horizontal="center" vertical="center"/>
    </xf>
    <xf numFmtId="0" fontId="9" fillId="4" borderId="31" xfId="1" applyFont="1" applyFill="1" applyBorder="1" applyAlignment="1">
      <alignment horizontal="center" vertical="center"/>
    </xf>
    <xf numFmtId="0" fontId="9" fillId="6" borderId="14" xfId="1" applyFont="1" applyFill="1" applyBorder="1" applyAlignment="1">
      <alignment horizontal="center" vertical="center"/>
    </xf>
    <xf numFmtId="0" fontId="9" fillId="3" borderId="7" xfId="1" applyFont="1" applyFill="1" applyBorder="1" applyAlignment="1">
      <alignment horizontal="center" vertical="center"/>
    </xf>
    <xf numFmtId="0" fontId="9" fillId="3" borderId="14" xfId="1" applyFont="1" applyFill="1" applyBorder="1" applyAlignment="1">
      <alignment horizontal="center" vertical="center"/>
    </xf>
    <xf numFmtId="0" fontId="5" fillId="6" borderId="2" xfId="0" applyFont="1" applyFill="1" applyBorder="1" applyAlignment="1">
      <alignment horizontal="center"/>
    </xf>
    <xf numFmtId="0" fontId="5" fillId="6" borderId="14" xfId="0" applyFont="1" applyFill="1" applyBorder="1" applyAlignment="1">
      <alignment horizontal="center"/>
    </xf>
    <xf numFmtId="0" fontId="2" fillId="0" borderId="0" xfId="0" applyFont="1" applyAlignment="1">
      <alignment horizontal="center" vertical="center"/>
    </xf>
    <xf numFmtId="0" fontId="10" fillId="4" borderId="6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5" fillId="8" borderId="2" xfId="0" applyFont="1" applyFill="1" applyBorder="1" applyAlignment="1">
      <alignment horizontal="center"/>
    </xf>
    <xf numFmtId="0" fontId="5" fillId="8" borderId="14" xfId="0" applyFont="1" applyFill="1" applyBorder="1" applyAlignment="1">
      <alignment horizontal="center"/>
    </xf>
    <xf numFmtId="0" fontId="5" fillId="4" borderId="2" xfId="0" applyFont="1" applyFill="1" applyBorder="1" applyAlignment="1">
      <alignment horizontal="center"/>
    </xf>
    <xf numFmtId="0" fontId="5" fillId="4" borderId="14" xfId="0" applyFont="1" applyFill="1" applyBorder="1" applyAlignment="1">
      <alignment horizontal="center"/>
    </xf>
    <xf numFmtId="0" fontId="10" fillId="6" borderId="6" xfId="0" applyFont="1" applyFill="1" applyBorder="1" applyAlignment="1">
      <alignment horizontal="center" vertical="center"/>
    </xf>
    <xf numFmtId="0" fontId="11" fillId="6" borderId="6" xfId="0" applyFont="1" applyFill="1" applyBorder="1" applyAlignment="1">
      <alignment horizontal="center"/>
    </xf>
    <xf numFmtId="0" fontId="11" fillId="6" borderId="7" xfId="0" applyFont="1" applyFill="1" applyBorder="1" applyAlignment="1">
      <alignment horizontal="center"/>
    </xf>
    <xf numFmtId="0" fontId="10" fillId="6" borderId="1" xfId="0" applyFont="1" applyFill="1" applyBorder="1" applyAlignment="1">
      <alignment horizontal="center" vertical="center"/>
    </xf>
    <xf numFmtId="0" fontId="11" fillId="6" borderId="1" xfId="0" applyFont="1" applyFill="1" applyBorder="1" applyAlignment="1">
      <alignment horizontal="center"/>
    </xf>
    <xf numFmtId="0" fontId="11" fillId="6" borderId="9" xfId="0" applyFont="1" applyFill="1" applyBorder="1" applyAlignment="1">
      <alignment horizontal="center"/>
    </xf>
    <xf numFmtId="0" fontId="1" fillId="0" borderId="10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10" fillId="6" borderId="2" xfId="0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/>
    </xf>
    <xf numFmtId="0" fontId="11" fillId="6" borderId="14" xfId="0" applyFont="1" applyFill="1" applyBorder="1" applyAlignment="1">
      <alignment horizontal="center"/>
    </xf>
    <xf numFmtId="0" fontId="10" fillId="3" borderId="6" xfId="0" applyFont="1" applyFill="1" applyBorder="1" applyAlignment="1">
      <alignment horizontal="center" vertical="center"/>
    </xf>
    <xf numFmtId="0" fontId="10" fillId="3" borderId="23" xfId="0" applyFont="1" applyFill="1" applyBorder="1" applyAlignment="1">
      <alignment horizontal="center" vertical="center"/>
    </xf>
    <xf numFmtId="0" fontId="11" fillId="3" borderId="23" xfId="0" applyFont="1" applyFill="1" applyBorder="1" applyAlignment="1">
      <alignment horizontal="center"/>
    </xf>
    <xf numFmtId="0" fontId="11" fillId="3" borderId="25" xfId="0" applyFont="1" applyFill="1" applyBorder="1" applyAlignment="1">
      <alignment horizontal="center"/>
    </xf>
    <xf numFmtId="0" fontId="10" fillId="3" borderId="1" xfId="0" applyFont="1" applyFill="1" applyBorder="1" applyAlignment="1">
      <alignment horizontal="center" vertical="center"/>
    </xf>
    <xf numFmtId="0" fontId="10" fillId="3" borderId="2" xfId="0" applyFont="1" applyFill="1" applyBorder="1" applyAlignment="1">
      <alignment horizontal="center" vertical="center"/>
    </xf>
    <xf numFmtId="0" fontId="11" fillId="3" borderId="2" xfId="0" applyFont="1" applyFill="1" applyBorder="1" applyAlignment="1">
      <alignment horizontal="center"/>
    </xf>
    <xf numFmtId="0" fontId="11" fillId="3" borderId="14" xfId="0" applyFont="1" applyFill="1" applyBorder="1" applyAlignment="1">
      <alignment horizontal="center"/>
    </xf>
    <xf numFmtId="0" fontId="3" fillId="0" borderId="19" xfId="0" applyFont="1" applyBorder="1" applyAlignment="1">
      <alignment horizontal="center" vertical="center"/>
    </xf>
    <xf numFmtId="0" fontId="3" fillId="0" borderId="20" xfId="0" applyFont="1" applyBorder="1" applyAlignment="1">
      <alignment horizontal="center" vertical="center"/>
    </xf>
    <xf numFmtId="0" fontId="3" fillId="0" borderId="30" xfId="0" applyFont="1" applyBorder="1" applyAlignment="1">
      <alignment horizontal="center" vertical="center"/>
    </xf>
    <xf numFmtId="0" fontId="3" fillId="0" borderId="21" xfId="0" applyFont="1" applyBorder="1" applyAlignment="1">
      <alignment horizontal="center" vertical="center"/>
    </xf>
    <xf numFmtId="0" fontId="3" fillId="0" borderId="22" xfId="0" applyFont="1" applyBorder="1" applyAlignment="1">
      <alignment horizontal="center" vertical="center"/>
    </xf>
    <xf numFmtId="0" fontId="10" fillId="3" borderId="2" xfId="0" applyFont="1" applyFill="1" applyBorder="1" applyAlignment="1">
      <alignment horizontal="center" vertical="center"/>
    </xf>
    <xf numFmtId="0" fontId="10" fillId="8" borderId="1" xfId="0" applyFont="1" applyFill="1" applyBorder="1" applyAlignment="1">
      <alignment horizontal="center" vertical="center"/>
    </xf>
    <xf numFmtId="0" fontId="11" fillId="8" borderId="1" xfId="0" applyFont="1" applyFill="1" applyBorder="1" applyAlignment="1">
      <alignment horizontal="center"/>
    </xf>
    <xf numFmtId="0" fontId="11" fillId="8" borderId="9" xfId="0" applyFont="1" applyFill="1" applyBorder="1" applyAlignment="1">
      <alignment horizontal="center"/>
    </xf>
    <xf numFmtId="0" fontId="10" fillId="5" borderId="6" xfId="0" applyFont="1" applyFill="1" applyBorder="1" applyAlignment="1">
      <alignment horizontal="center" vertical="center"/>
    </xf>
    <xf numFmtId="0" fontId="11" fillId="5" borderId="2" xfId="0" applyFont="1" applyFill="1" applyBorder="1" applyAlignment="1">
      <alignment horizontal="center"/>
    </xf>
    <xf numFmtId="0" fontId="11" fillId="5" borderId="14" xfId="0" applyFont="1" applyFill="1" applyBorder="1" applyAlignment="1">
      <alignment horizontal="center"/>
    </xf>
    <xf numFmtId="0" fontId="10" fillId="5" borderId="1" xfId="0" applyFont="1" applyFill="1" applyBorder="1" applyAlignment="1">
      <alignment horizontal="center" vertical="center"/>
    </xf>
    <xf numFmtId="0" fontId="10" fillId="5" borderId="23" xfId="0" applyFont="1" applyFill="1" applyBorder="1" applyAlignment="1">
      <alignment horizontal="center" vertical="center"/>
    </xf>
    <xf numFmtId="0" fontId="11" fillId="5" borderId="23" xfId="0" applyFont="1" applyFill="1" applyBorder="1" applyAlignment="1">
      <alignment horizontal="center"/>
    </xf>
    <xf numFmtId="0" fontId="11" fillId="5" borderId="25" xfId="0" applyFont="1" applyFill="1" applyBorder="1" applyAlignment="1">
      <alignment horizontal="center"/>
    </xf>
    <xf numFmtId="0" fontId="10" fillId="5" borderId="2" xfId="0" applyFont="1" applyFill="1" applyBorder="1" applyAlignment="1">
      <alignment horizontal="center" vertical="center"/>
    </xf>
    <xf numFmtId="0" fontId="10" fillId="8" borderId="6" xfId="0" applyFont="1" applyFill="1" applyBorder="1" applyAlignment="1">
      <alignment horizontal="center" vertical="center"/>
    </xf>
    <xf numFmtId="0" fontId="11" fillId="8" borderId="6" xfId="0" applyFont="1" applyFill="1" applyBorder="1" applyAlignment="1">
      <alignment horizontal="center"/>
    </xf>
    <xf numFmtId="0" fontId="11" fillId="8" borderId="7" xfId="0" applyFont="1" applyFill="1" applyBorder="1" applyAlignment="1">
      <alignment horizontal="center"/>
    </xf>
    <xf numFmtId="0" fontId="10" fillId="4" borderId="6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3" fillId="0" borderId="29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31" xfId="0" applyFont="1" applyBorder="1" applyAlignment="1">
      <alignment horizontal="center" vertical="center"/>
    </xf>
    <xf numFmtId="0" fontId="10" fillId="8" borderId="2" xfId="0" applyFont="1" applyFill="1" applyBorder="1" applyAlignment="1">
      <alignment horizontal="center" vertical="center"/>
    </xf>
    <xf numFmtId="0" fontId="11" fillId="8" borderId="2" xfId="0" applyFont="1" applyFill="1" applyBorder="1" applyAlignment="1">
      <alignment horizontal="center"/>
    </xf>
    <xf numFmtId="0" fontId="11" fillId="8" borderId="14" xfId="0" applyFont="1" applyFill="1" applyBorder="1" applyAlignment="1">
      <alignment horizontal="center"/>
    </xf>
    <xf numFmtId="0" fontId="11" fillId="4" borderId="2" xfId="0" applyFont="1" applyFill="1" applyBorder="1" applyAlignment="1">
      <alignment horizontal="center"/>
    </xf>
    <xf numFmtId="0" fontId="11" fillId="4" borderId="14" xfId="0" applyFont="1" applyFill="1" applyBorder="1" applyAlignment="1">
      <alignment horizontal="center"/>
    </xf>
    <xf numFmtId="0" fontId="10" fillId="6" borderId="23" xfId="0" applyFont="1" applyFill="1" applyBorder="1" applyAlignment="1">
      <alignment horizontal="center" vertical="center"/>
    </xf>
    <xf numFmtId="0" fontId="11" fillId="6" borderId="23" xfId="0" applyFont="1" applyFill="1" applyBorder="1" applyAlignment="1">
      <alignment horizontal="center"/>
    </xf>
    <xf numFmtId="0" fontId="11" fillId="6" borderId="25" xfId="0" applyFont="1" applyFill="1" applyBorder="1" applyAlignment="1">
      <alignment horizontal="center"/>
    </xf>
    <xf numFmtId="0" fontId="10" fillId="6" borderId="11" xfId="0" applyFont="1" applyFill="1" applyBorder="1" applyAlignment="1">
      <alignment horizontal="center" vertical="center"/>
    </xf>
    <xf numFmtId="0" fontId="11" fillId="3" borderId="6" xfId="0" applyFont="1" applyFill="1" applyBorder="1" applyAlignment="1">
      <alignment horizontal="center"/>
    </xf>
    <xf numFmtId="0" fontId="11" fillId="3" borderId="7" xfId="0" applyFont="1" applyFill="1" applyBorder="1" applyAlignment="1">
      <alignment horizontal="center"/>
    </xf>
    <xf numFmtId="0" fontId="11" fillId="3" borderId="1" xfId="0" applyFont="1" applyFill="1" applyBorder="1" applyAlignment="1">
      <alignment horizontal="center"/>
    </xf>
    <xf numFmtId="0" fontId="11" fillId="3" borderId="9" xfId="0" applyFont="1" applyFill="1" applyBorder="1" applyAlignment="1">
      <alignment horizontal="center"/>
    </xf>
    <xf numFmtId="0" fontId="10" fillId="3" borderId="4" xfId="0" applyFont="1" applyFill="1" applyBorder="1" applyAlignment="1">
      <alignment horizontal="center" vertical="center"/>
    </xf>
    <xf numFmtId="0" fontId="11" fillId="5" borderId="6" xfId="0" applyFont="1" applyFill="1" applyBorder="1" applyAlignment="1">
      <alignment horizontal="center"/>
    </xf>
    <xf numFmtId="0" fontId="11" fillId="5" borderId="7" xfId="0" applyFont="1" applyFill="1" applyBorder="1" applyAlignment="1">
      <alignment horizontal="center"/>
    </xf>
    <xf numFmtId="0" fontId="11" fillId="5" borderId="1" xfId="0" applyFont="1" applyFill="1" applyBorder="1" applyAlignment="1">
      <alignment horizontal="center"/>
    </xf>
    <xf numFmtId="0" fontId="11" fillId="5" borderId="9" xfId="0" applyFont="1" applyFill="1" applyBorder="1" applyAlignment="1">
      <alignment horizontal="center"/>
    </xf>
    <xf numFmtId="0" fontId="10" fillId="4" borderId="3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10" fillId="8" borderId="6" xfId="0" applyFont="1" applyFill="1" applyBorder="1" applyAlignment="1">
      <alignment horizontal="center" vertical="center"/>
    </xf>
    <xf numFmtId="0" fontId="10" fillId="8" borderId="1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0" fontId="10" fillId="5" borderId="2" xfId="0" applyFont="1" applyFill="1" applyBorder="1" applyAlignment="1">
      <alignment horizontal="center" vertical="center"/>
    </xf>
    <xf numFmtId="0" fontId="10" fillId="6" borderId="6" xfId="0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horizontal="center" vertical="center"/>
    </xf>
    <xf numFmtId="0" fontId="10" fillId="3" borderId="6" xfId="0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/>
    </xf>
    <xf numFmtId="0" fontId="10" fillId="6" borderId="2" xfId="0" applyFont="1" applyFill="1" applyBorder="1" applyAlignment="1">
      <alignment horizontal="center" vertical="center"/>
    </xf>
    <xf numFmtId="0" fontId="10" fillId="6" borderId="11" xfId="0" applyFont="1" applyFill="1" applyBorder="1" applyAlignment="1">
      <alignment horizontal="center" vertical="center"/>
    </xf>
    <xf numFmtId="0" fontId="10" fillId="6" borderId="2" xfId="0" applyFont="1" applyFill="1" applyBorder="1" applyAlignment="1">
      <alignment horizontal="center" vertical="center"/>
    </xf>
    <xf numFmtId="0" fontId="11" fillId="8" borderId="11" xfId="0" applyFont="1" applyFill="1" applyBorder="1" applyAlignment="1">
      <alignment horizontal="center"/>
    </xf>
    <xf numFmtId="0" fontId="11" fillId="8" borderId="12" xfId="0" applyFont="1" applyFill="1" applyBorder="1" applyAlignment="1">
      <alignment horizontal="center"/>
    </xf>
    <xf numFmtId="0" fontId="10" fillId="3" borderId="11" xfId="0" applyFont="1" applyFill="1" applyBorder="1" applyAlignment="1">
      <alignment horizontal="center" vertical="center"/>
    </xf>
    <xf numFmtId="0" fontId="11" fillId="3" borderId="11" xfId="0" applyFont="1" applyFill="1" applyBorder="1" applyAlignment="1">
      <alignment horizontal="center"/>
    </xf>
    <xf numFmtId="0" fontId="11" fillId="3" borderId="12" xfId="0" applyFont="1" applyFill="1" applyBorder="1" applyAlignment="1">
      <alignment horizontal="center"/>
    </xf>
    <xf numFmtId="0" fontId="10" fillId="5" borderId="4" xfId="0" applyFont="1" applyFill="1" applyBorder="1" applyAlignment="1">
      <alignment horizontal="center" vertical="center"/>
    </xf>
    <xf numFmtId="0" fontId="11" fillId="5" borderId="4" xfId="0" applyFont="1" applyFill="1" applyBorder="1" applyAlignment="1">
      <alignment horizontal="center"/>
    </xf>
    <xf numFmtId="0" fontId="11" fillId="5" borderId="20" xfId="0" applyFont="1" applyFill="1" applyBorder="1" applyAlignment="1">
      <alignment horizontal="center"/>
    </xf>
    <xf numFmtId="0" fontId="11" fillId="4" borderId="3" xfId="0" applyFont="1" applyFill="1" applyBorder="1" applyAlignment="1">
      <alignment horizontal="center"/>
    </xf>
    <xf numFmtId="0" fontId="11" fillId="4" borderId="31" xfId="0" applyFont="1" applyFill="1" applyBorder="1" applyAlignment="1">
      <alignment horizontal="center"/>
    </xf>
    <xf numFmtId="0" fontId="10" fillId="4" borderId="4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1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/>
    </xf>
    <xf numFmtId="0" fontId="2" fillId="8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11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/>
    </xf>
    <xf numFmtId="0" fontId="2" fillId="8" borderId="2" xfId="0" applyFont="1" applyFill="1" applyBorder="1" applyAlignment="1">
      <alignment horizontal="center" vertical="center"/>
    </xf>
    <xf numFmtId="0" fontId="2" fillId="5" borderId="23" xfId="0" applyFont="1" applyFill="1" applyBorder="1" applyAlignment="1">
      <alignment horizontal="center" vertical="center"/>
    </xf>
    <xf numFmtId="0" fontId="2" fillId="8" borderId="1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2" fillId="5" borderId="24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4" borderId="11" xfId="0" applyFont="1" applyFill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/>
    </xf>
    <xf numFmtId="0" fontId="2" fillId="5" borderId="27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/>
    </xf>
    <xf numFmtId="0" fontId="5" fillId="3" borderId="14" xfId="0" applyFont="1" applyFill="1" applyBorder="1" applyAlignment="1">
      <alignment horizontal="center"/>
    </xf>
    <xf numFmtId="0" fontId="9" fillId="5" borderId="11" xfId="1" applyFont="1" applyFill="1" applyBorder="1" applyAlignment="1">
      <alignment horizontal="center" vertical="center"/>
    </xf>
    <xf numFmtId="0" fontId="9" fillId="5" borderId="12" xfId="1" applyFont="1" applyFill="1" applyBorder="1" applyAlignment="1">
      <alignment horizontal="center" vertical="center"/>
    </xf>
    <xf numFmtId="0" fontId="5" fillId="5" borderId="27" xfId="0" applyFont="1" applyFill="1" applyBorder="1" applyAlignment="1">
      <alignment horizontal="center"/>
    </xf>
    <xf numFmtId="0" fontId="5" fillId="5" borderId="28" xfId="0" applyFont="1" applyFill="1" applyBorder="1" applyAlignment="1">
      <alignment horizontal="center"/>
    </xf>
    <xf numFmtId="0" fontId="5" fillId="5" borderId="23" xfId="0" applyFont="1" applyFill="1" applyBorder="1" applyAlignment="1">
      <alignment horizontal="center"/>
    </xf>
    <xf numFmtId="0" fontId="5" fillId="5" borderId="25" xfId="0" applyFont="1" applyFill="1" applyBorder="1" applyAlignment="1">
      <alignment horizontal="center"/>
    </xf>
    <xf numFmtId="0" fontId="2" fillId="8" borderId="26" xfId="0" applyFont="1" applyFill="1" applyBorder="1" applyAlignment="1">
      <alignment horizontal="center" vertical="center"/>
    </xf>
    <xf numFmtId="0" fontId="2" fillId="8" borderId="27" xfId="0" applyFont="1" applyFill="1" applyBorder="1" applyAlignment="1">
      <alignment horizontal="center" vertical="center"/>
    </xf>
    <xf numFmtId="0" fontId="5" fillId="8" borderId="27" xfId="0" applyFont="1" applyFill="1" applyBorder="1" applyAlignment="1">
      <alignment horizontal="center"/>
    </xf>
    <xf numFmtId="0" fontId="5" fillId="8" borderId="28" xfId="0" applyFont="1" applyFill="1" applyBorder="1" applyAlignment="1">
      <alignment horizontal="center"/>
    </xf>
    <xf numFmtId="0" fontId="2" fillId="6" borderId="26" xfId="0" applyFont="1" applyFill="1" applyBorder="1" applyAlignment="1">
      <alignment horizontal="center" vertical="center"/>
    </xf>
    <xf numFmtId="0" fontId="2" fillId="6" borderId="27" xfId="0" applyFont="1" applyFill="1" applyBorder="1" applyAlignment="1">
      <alignment horizontal="center" vertical="center"/>
    </xf>
    <xf numFmtId="0" fontId="9" fillId="6" borderId="27" xfId="1" applyFont="1" applyFill="1" applyBorder="1" applyAlignment="1">
      <alignment horizontal="center" vertical="center"/>
    </xf>
    <xf numFmtId="0" fontId="9" fillId="6" borderId="28" xfId="1" applyFont="1" applyFill="1" applyBorder="1" applyAlignment="1">
      <alignment horizontal="center" vertical="center"/>
    </xf>
    <xf numFmtId="0" fontId="2" fillId="4" borderId="26" xfId="0" applyFont="1" applyFill="1" applyBorder="1" applyAlignment="1">
      <alignment horizontal="center" vertical="center"/>
    </xf>
    <xf numFmtId="0" fontId="2" fillId="4" borderId="27" xfId="0" applyFont="1" applyFill="1" applyBorder="1" applyAlignment="1">
      <alignment horizontal="center" vertical="center"/>
    </xf>
    <xf numFmtId="0" fontId="5" fillId="4" borderId="27" xfId="0" applyFont="1" applyFill="1" applyBorder="1" applyAlignment="1">
      <alignment horizontal="center"/>
    </xf>
    <xf numFmtId="0" fontId="5" fillId="4" borderId="28" xfId="0" applyFont="1" applyFill="1" applyBorder="1" applyAlignment="1">
      <alignment horizontal="center"/>
    </xf>
    <xf numFmtId="0" fontId="5" fillId="6" borderId="27" xfId="0" applyFont="1" applyFill="1" applyBorder="1" applyAlignment="1">
      <alignment horizontal="center"/>
    </xf>
    <xf numFmtId="0" fontId="5" fillId="6" borderId="28" xfId="0" applyFont="1" applyFill="1" applyBorder="1" applyAlignment="1">
      <alignment horizontal="center"/>
    </xf>
    <xf numFmtId="0" fontId="10" fillId="3" borderId="26" xfId="0" applyFont="1" applyFill="1" applyBorder="1" applyAlignment="1">
      <alignment horizontal="center" vertical="center"/>
    </xf>
    <xf numFmtId="0" fontId="10" fillId="3" borderId="27" xfId="0" applyFont="1" applyFill="1" applyBorder="1" applyAlignment="1">
      <alignment horizontal="center" vertical="center"/>
    </xf>
    <xf numFmtId="0" fontId="11" fillId="3" borderId="27" xfId="0" applyFont="1" applyFill="1" applyBorder="1" applyAlignment="1">
      <alignment horizontal="center"/>
    </xf>
    <xf numFmtId="0" fontId="11" fillId="3" borderId="28" xfId="0" applyFont="1" applyFill="1" applyBorder="1" applyAlignment="1">
      <alignment horizontal="center"/>
    </xf>
    <xf numFmtId="0" fontId="3" fillId="0" borderId="26" xfId="0" applyFont="1" applyBorder="1" applyAlignment="1">
      <alignment horizontal="center" vertical="center"/>
    </xf>
    <xf numFmtId="0" fontId="3" fillId="0" borderId="27" xfId="0" applyFont="1" applyBorder="1" applyAlignment="1">
      <alignment horizontal="center" vertical="center"/>
    </xf>
    <xf numFmtId="0" fontId="3" fillId="0" borderId="28" xfId="0" applyFont="1" applyBorder="1" applyAlignment="1">
      <alignment horizontal="center" vertical="center"/>
    </xf>
    <xf numFmtId="0" fontId="2" fillId="5" borderId="23" xfId="0" applyFont="1" applyFill="1" applyBorder="1" applyAlignment="1">
      <alignment horizontal="center" vertical="center"/>
    </xf>
    <xf numFmtId="0" fontId="2" fillId="5" borderId="24" xfId="0" applyFont="1" applyFill="1" applyBorder="1" applyAlignment="1">
      <alignment horizontal="center" vertical="center"/>
    </xf>
    <xf numFmtId="0" fontId="2" fillId="6" borderId="23" xfId="0" applyFont="1" applyFill="1" applyBorder="1" applyAlignment="1">
      <alignment horizontal="center" vertical="center"/>
    </xf>
    <xf numFmtId="0" fontId="2" fillId="6" borderId="24" xfId="0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" fillId="3" borderId="30" xfId="0" applyFont="1" applyFill="1" applyBorder="1" applyAlignment="1">
      <alignment horizontal="center"/>
    </xf>
    <xf numFmtId="0" fontId="1" fillId="3" borderId="21" xfId="0" applyFont="1" applyFill="1" applyBorder="1" applyAlignment="1">
      <alignment horizontal="center"/>
    </xf>
    <xf numFmtId="0" fontId="1" fillId="3" borderId="22" xfId="0" applyFont="1" applyFill="1" applyBorder="1" applyAlignment="1">
      <alignment horizontal="center"/>
    </xf>
    <xf numFmtId="0" fontId="12" fillId="9" borderId="0" xfId="0" applyFont="1" applyFill="1" applyAlignment="1">
      <alignment horizontal="center" vertical="center"/>
    </xf>
    <xf numFmtId="0" fontId="14" fillId="9" borderId="19" xfId="1" applyFont="1" applyFill="1" applyBorder="1" applyAlignment="1">
      <alignment horizontal="center" vertical="center"/>
    </xf>
    <xf numFmtId="0" fontId="14" fillId="9" borderId="8" xfId="1" applyFont="1" applyFill="1" applyBorder="1" applyAlignment="1">
      <alignment horizontal="center" vertical="center"/>
    </xf>
    <xf numFmtId="0" fontId="14" fillId="9" borderId="4" xfId="1" applyFont="1" applyFill="1" applyBorder="1" applyAlignment="1">
      <alignment horizontal="center" vertical="center"/>
    </xf>
    <xf numFmtId="0" fontId="14" fillId="9" borderId="1" xfId="1" applyFont="1" applyFill="1" applyBorder="1" applyAlignment="1">
      <alignment horizontal="center" vertical="center"/>
    </xf>
    <xf numFmtId="0" fontId="14" fillId="9" borderId="20" xfId="1" applyFont="1" applyFill="1" applyBorder="1" applyAlignment="1">
      <alignment horizontal="center" vertical="center"/>
    </xf>
    <xf numFmtId="0" fontId="9" fillId="5" borderId="27" xfId="1" applyFont="1" applyFill="1" applyBorder="1" applyAlignment="1">
      <alignment horizontal="center" vertical="center"/>
    </xf>
    <xf numFmtId="0" fontId="9" fillId="5" borderId="28" xfId="1" applyFont="1" applyFill="1" applyBorder="1" applyAlignment="1">
      <alignment horizontal="center" vertical="center"/>
    </xf>
    <xf numFmtId="0" fontId="9" fillId="8" borderId="27" xfId="1" applyFont="1" applyFill="1" applyBorder="1" applyAlignment="1">
      <alignment horizontal="center" vertical="center"/>
    </xf>
    <xf numFmtId="0" fontId="9" fillId="8" borderId="28" xfId="1" applyFont="1" applyFill="1" applyBorder="1" applyAlignment="1">
      <alignment horizontal="center" vertical="center"/>
    </xf>
    <xf numFmtId="0" fontId="9" fillId="4" borderId="27" xfId="1" applyFont="1" applyFill="1" applyBorder="1" applyAlignment="1">
      <alignment horizontal="center" vertical="center"/>
    </xf>
    <xf numFmtId="0" fontId="9" fillId="4" borderId="28" xfId="1" applyFont="1" applyFill="1" applyBorder="1" applyAlignment="1">
      <alignment horizontal="center" vertical="center"/>
    </xf>
    <xf numFmtId="0" fontId="9" fillId="6" borderId="23" xfId="1" applyFont="1" applyFill="1" applyBorder="1" applyAlignment="1">
      <alignment horizontal="center" vertical="center"/>
    </xf>
    <xf numFmtId="0" fontId="9" fillId="6" borderId="25" xfId="1" applyFont="1" applyFill="1" applyBorder="1" applyAlignment="1">
      <alignment horizontal="center" vertical="center"/>
    </xf>
    <xf numFmtId="0" fontId="2" fillId="3" borderId="26" xfId="0" applyFont="1" applyFill="1" applyBorder="1" applyAlignment="1">
      <alignment horizontal="center" vertical="center"/>
    </xf>
    <xf numFmtId="0" fontId="2" fillId="3" borderId="27" xfId="0" applyFont="1" applyFill="1" applyBorder="1" applyAlignment="1">
      <alignment horizontal="center" vertical="center"/>
    </xf>
    <xf numFmtId="0" fontId="9" fillId="3" borderId="27" xfId="1" applyFont="1" applyFill="1" applyBorder="1" applyAlignment="1">
      <alignment horizontal="center" vertical="center"/>
    </xf>
    <xf numFmtId="0" fontId="9" fillId="3" borderId="28" xfId="1" applyFont="1" applyFill="1" applyBorder="1" applyAlignment="1">
      <alignment horizontal="center" vertical="center"/>
    </xf>
    <xf numFmtId="0" fontId="9" fillId="5" borderId="23" xfId="1" applyFont="1" applyFill="1" applyBorder="1" applyAlignment="1">
      <alignment horizontal="center" vertical="center"/>
    </xf>
    <xf numFmtId="0" fontId="9" fillId="5" borderId="25" xfId="1" applyFont="1" applyFill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3" fillId="5" borderId="26" xfId="0" applyFont="1" applyFill="1" applyBorder="1" applyAlignment="1">
      <alignment horizontal="center" vertical="center"/>
    </xf>
    <xf numFmtId="0" fontId="13" fillId="5" borderId="27" xfId="0" applyFont="1" applyFill="1" applyBorder="1" applyAlignment="1">
      <alignment horizontal="center" vertical="center"/>
    </xf>
    <xf numFmtId="0" fontId="13" fillId="5" borderId="28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8" xfId="0" applyFont="1" applyFill="1" applyBorder="1" applyAlignment="1">
      <alignment horizontal="center" vertical="center"/>
    </xf>
    <xf numFmtId="0" fontId="2" fillId="6" borderId="10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2" fillId="6" borderId="11" xfId="0" applyFont="1" applyFill="1" applyBorder="1" applyAlignment="1">
      <alignment horizontal="center" vertical="center"/>
    </xf>
    <xf numFmtId="0" fontId="2" fillId="5" borderId="5" xfId="0" applyFont="1" applyFill="1" applyBorder="1" applyAlignment="1">
      <alignment horizontal="center" vertical="center"/>
    </xf>
    <xf numFmtId="0" fontId="2" fillId="5" borderId="8" xfId="0" applyFont="1" applyFill="1" applyBorder="1" applyAlignment="1">
      <alignment horizontal="center" vertical="center"/>
    </xf>
    <xf numFmtId="0" fontId="2" fillId="5" borderId="13" xfId="0" applyFont="1" applyFill="1" applyBorder="1" applyAlignment="1">
      <alignment horizontal="center" vertical="center"/>
    </xf>
    <xf numFmtId="0" fontId="2" fillId="5" borderId="6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5" borderId="2" xfId="0" applyFont="1" applyFill="1" applyBorder="1" applyAlignment="1">
      <alignment horizontal="center" vertical="center"/>
    </xf>
    <xf numFmtId="0" fontId="2" fillId="8" borderId="5" xfId="0" applyFont="1" applyFill="1" applyBorder="1" applyAlignment="1">
      <alignment horizontal="center" vertical="center"/>
    </xf>
    <xf numFmtId="0" fontId="2" fillId="8" borderId="8" xfId="0" applyFont="1" applyFill="1" applyBorder="1" applyAlignment="1">
      <alignment horizontal="center" vertical="center"/>
    </xf>
    <xf numFmtId="0" fontId="2" fillId="8" borderId="13" xfId="0" applyFont="1" applyFill="1" applyBorder="1" applyAlignment="1">
      <alignment horizontal="center" vertical="center"/>
    </xf>
    <xf numFmtId="0" fontId="2" fillId="8" borderId="6" xfId="0" applyFont="1" applyFill="1" applyBorder="1" applyAlignment="1">
      <alignment horizontal="center" vertical="center"/>
    </xf>
    <xf numFmtId="0" fontId="2" fillId="8" borderId="1" xfId="0" applyFont="1" applyFill="1" applyBorder="1" applyAlignment="1">
      <alignment horizontal="center" vertical="center"/>
    </xf>
    <xf numFmtId="0" fontId="2" fillId="8" borderId="2" xfId="0" applyFont="1" applyFill="1" applyBorder="1" applyAlignment="1">
      <alignment horizontal="center" vertical="center"/>
    </xf>
    <xf numFmtId="0" fontId="10" fillId="4" borderId="5" xfId="0" applyFont="1" applyFill="1" applyBorder="1" applyAlignment="1">
      <alignment horizontal="center" vertical="center"/>
    </xf>
    <xf numFmtId="0" fontId="10" fillId="4" borderId="8" xfId="0" applyFont="1" applyFill="1" applyBorder="1" applyAlignment="1">
      <alignment horizontal="center" vertical="center"/>
    </xf>
    <xf numFmtId="0" fontId="10" fillId="4" borderId="13" xfId="0" applyFont="1" applyFill="1" applyBorder="1" applyAlignment="1">
      <alignment horizontal="center" vertical="center"/>
    </xf>
    <xf numFmtId="0" fontId="10" fillId="4" borderId="6" xfId="0" applyFont="1" applyFill="1" applyBorder="1" applyAlignment="1">
      <alignment horizontal="center" vertical="center"/>
    </xf>
    <xf numFmtId="0" fontId="10" fillId="4" borderId="1" xfId="0" applyFont="1" applyFill="1" applyBorder="1" applyAlignment="1">
      <alignment horizontal="center" vertical="center"/>
    </xf>
    <xf numFmtId="0" fontId="10" fillId="4" borderId="2" xfId="0" applyFont="1" applyFill="1" applyBorder="1" applyAlignment="1">
      <alignment horizontal="center" vertical="center"/>
    </xf>
    <xf numFmtId="0" fontId="2" fillId="5" borderId="23" xfId="0" applyFont="1" applyFill="1" applyBorder="1" applyAlignment="1">
      <alignment horizontal="center" vertical="center"/>
    </xf>
    <xf numFmtId="0" fontId="2" fillId="5" borderId="3" xfId="0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/>
    </xf>
    <xf numFmtId="0" fontId="2" fillId="4" borderId="29" xfId="0" applyFont="1" applyFill="1" applyBorder="1" applyAlignment="1">
      <alignment horizontal="center" vertical="center"/>
    </xf>
    <xf numFmtId="0" fontId="2" fillId="8" borderId="23" xfId="0" applyFont="1" applyFill="1" applyBorder="1" applyAlignment="1">
      <alignment horizontal="center" vertical="center"/>
    </xf>
    <xf numFmtId="0" fontId="2" fillId="8" borderId="3" xfId="0" applyFont="1" applyFill="1" applyBorder="1" applyAlignment="1">
      <alignment horizontal="center" vertical="center"/>
    </xf>
    <xf numFmtId="0" fontId="2" fillId="8" borderId="21" xfId="0" applyFont="1" applyFill="1" applyBorder="1" applyAlignment="1">
      <alignment horizontal="center" vertical="center"/>
    </xf>
    <xf numFmtId="0" fontId="2" fillId="8" borderId="10" xfId="0" applyFont="1" applyFill="1" applyBorder="1" applyAlignment="1">
      <alignment horizontal="center" vertical="center"/>
    </xf>
    <xf numFmtId="0" fontId="2" fillId="8" borderId="11" xfId="0" applyFont="1" applyFill="1" applyBorder="1" applyAlignment="1">
      <alignment horizontal="center" vertical="center"/>
    </xf>
    <xf numFmtId="0" fontId="2" fillId="3" borderId="29" xfId="0" applyFont="1" applyFill="1" applyBorder="1" applyAlignment="1">
      <alignment horizontal="center" vertical="center"/>
    </xf>
    <xf numFmtId="0" fontId="2" fillId="3" borderId="30" xfId="0" applyFont="1" applyFill="1" applyBorder="1" applyAlignment="1">
      <alignment horizontal="center" vertical="center"/>
    </xf>
    <xf numFmtId="0" fontId="2" fillId="3" borderId="3" xfId="0" applyFont="1" applyFill="1" applyBorder="1" applyAlignment="1">
      <alignment horizontal="center" vertical="center"/>
    </xf>
    <xf numFmtId="0" fontId="2" fillId="3" borderId="21" xfId="0" applyFont="1" applyFill="1" applyBorder="1" applyAlignment="1">
      <alignment horizontal="center" vertical="center"/>
    </xf>
    <xf numFmtId="0" fontId="2" fillId="3" borderId="19" xfId="0" applyFont="1" applyFill="1" applyBorder="1" applyAlignment="1">
      <alignment horizontal="center" vertical="center"/>
    </xf>
    <xf numFmtId="0" fontId="2" fillId="3" borderId="8" xfId="0" applyFont="1" applyFill="1" applyBorder="1" applyAlignment="1">
      <alignment horizontal="center" vertical="center"/>
    </xf>
    <xf numFmtId="0" fontId="2" fillId="3" borderId="10" xfId="0" applyFont="1" applyFill="1" applyBorder="1" applyAlignment="1">
      <alignment horizontal="center" vertical="center"/>
    </xf>
    <xf numFmtId="0" fontId="2" fillId="3" borderId="4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3" borderId="11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1" fillId="2" borderId="14" xfId="0" applyFont="1" applyFill="1" applyBorder="1" applyAlignment="1">
      <alignment horizontal="center" vertical="center"/>
    </xf>
    <xf numFmtId="0" fontId="2" fillId="5" borderId="4" xfId="0" applyFont="1" applyFill="1" applyBorder="1" applyAlignment="1">
      <alignment horizontal="center" vertical="center"/>
    </xf>
    <xf numFmtId="0" fontId="10" fillId="4" borderId="23" xfId="0" applyFont="1" applyFill="1" applyBorder="1" applyAlignment="1">
      <alignment horizontal="center" vertical="center"/>
    </xf>
    <xf numFmtId="0" fontId="10" fillId="4" borderId="3" xfId="0" applyFont="1" applyFill="1" applyBorder="1" applyAlignment="1">
      <alignment horizontal="center" vertical="center"/>
    </xf>
    <xf numFmtId="0" fontId="10" fillId="4" borderId="21" xfId="0" applyFont="1" applyFill="1" applyBorder="1" applyAlignment="1">
      <alignment horizontal="center" vertical="center"/>
    </xf>
    <xf numFmtId="0" fontId="2" fillId="3" borderId="23" xfId="0" applyFont="1" applyFill="1" applyBorder="1" applyAlignment="1">
      <alignment horizontal="center" vertical="center"/>
    </xf>
    <xf numFmtId="0" fontId="2" fillId="6" borderId="2" xfId="0" applyFont="1" applyFill="1" applyBorder="1" applyAlignment="1">
      <alignment horizontal="center" vertical="center"/>
    </xf>
    <xf numFmtId="0" fontId="2" fillId="5" borderId="24" xfId="0" applyFont="1" applyFill="1" applyBorder="1" applyAlignment="1">
      <alignment horizontal="center" vertical="center"/>
    </xf>
    <xf numFmtId="0" fontId="2" fillId="5" borderId="29" xfId="0" applyFont="1" applyFill="1" applyBorder="1" applyAlignment="1">
      <alignment horizontal="center" vertical="center"/>
    </xf>
    <xf numFmtId="0" fontId="2" fillId="5" borderId="19" xfId="0" applyFont="1" applyFill="1" applyBorder="1" applyAlignment="1">
      <alignment horizontal="center" vertical="center"/>
    </xf>
    <xf numFmtId="0" fontId="2" fillId="3" borderId="5" xfId="0" applyFont="1" applyFill="1" applyBorder="1" applyAlignment="1">
      <alignment horizontal="center" vertical="center"/>
    </xf>
    <xf numFmtId="0" fontId="2" fillId="3" borderId="13" xfId="0" applyFont="1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/>
    </xf>
    <xf numFmtId="0" fontId="2" fillId="3" borderId="2" xfId="0" applyFont="1" applyFill="1" applyBorder="1" applyAlignment="1">
      <alignment horizontal="center" vertical="center"/>
    </xf>
    <xf numFmtId="0" fontId="2" fillId="4" borderId="5" xfId="0" applyFont="1" applyFill="1" applyBorder="1" applyAlignment="1">
      <alignment horizontal="center" vertical="center"/>
    </xf>
    <xf numFmtId="0" fontId="2" fillId="4" borderId="8" xfId="0" applyFont="1" applyFill="1" applyBorder="1" applyAlignment="1">
      <alignment horizontal="center" vertical="center"/>
    </xf>
    <xf numFmtId="0" fontId="2" fillId="4" borderId="13" xfId="0" applyFont="1" applyFill="1" applyBorder="1" applyAlignment="1">
      <alignment horizontal="center" vertical="center"/>
    </xf>
    <xf numFmtId="0" fontId="2" fillId="6" borderId="13" xfId="0" applyFont="1" applyFill="1" applyBorder="1" applyAlignment="1">
      <alignment horizontal="center" vertical="center"/>
    </xf>
    <xf numFmtId="0" fontId="2" fillId="6" borderId="19" xfId="0" applyFont="1" applyFill="1" applyBorder="1" applyAlignment="1">
      <alignment horizontal="center" vertical="center"/>
    </xf>
    <xf numFmtId="0" fontId="2" fillId="6" borderId="4" xfId="0" applyFont="1" applyFill="1" applyBorder="1" applyAlignment="1">
      <alignment horizontal="center" vertical="center"/>
    </xf>
    <xf numFmtId="0" fontId="2" fillId="4" borderId="19" xfId="0" applyFont="1" applyFill="1" applyBorder="1" applyAlignment="1">
      <alignment horizontal="center" vertical="center"/>
    </xf>
    <xf numFmtId="0" fontId="2" fillId="4" borderId="10" xfId="0" applyFont="1" applyFill="1" applyBorder="1" applyAlignment="1">
      <alignment horizontal="center" vertical="center"/>
    </xf>
    <xf numFmtId="0" fontId="2" fillId="4" borderId="4" xfId="0" applyFont="1" applyFill="1" applyBorder="1" applyAlignment="1">
      <alignment horizontal="center" vertical="center"/>
    </xf>
    <xf numFmtId="0" fontId="2" fillId="4" borderId="11" xfId="0" applyFont="1" applyFill="1" applyBorder="1" applyAlignment="1">
      <alignment horizontal="center" vertical="center"/>
    </xf>
    <xf numFmtId="0" fontId="2" fillId="4" borderId="6" xfId="0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2" fillId="4" borderId="2" xfId="0" applyFont="1" applyFill="1" applyBorder="1" applyAlignment="1">
      <alignment horizontal="center" vertical="center" wrapText="1"/>
    </xf>
    <xf numFmtId="0" fontId="2" fillId="6" borderId="23" xfId="0" applyFont="1" applyFill="1" applyBorder="1" applyAlignment="1">
      <alignment horizontal="center" vertical="center"/>
    </xf>
    <xf numFmtId="0" fontId="2" fillId="6" borderId="3" xfId="0" applyFont="1" applyFill="1" applyBorder="1" applyAlignment="1">
      <alignment horizontal="center" vertical="center"/>
    </xf>
    <xf numFmtId="0" fontId="2" fillId="6" borderId="6" xfId="0" applyFont="1" applyFill="1" applyBorder="1" applyAlignment="1">
      <alignment horizontal="center" vertical="center" wrapText="1"/>
    </xf>
    <xf numFmtId="0" fontId="2" fillId="6" borderId="1" xfId="0" applyFont="1" applyFill="1" applyBorder="1" applyAlignment="1">
      <alignment horizontal="center" vertical="center" wrapText="1"/>
    </xf>
    <xf numFmtId="0" fontId="2" fillId="6" borderId="2" xfId="0" applyFont="1" applyFill="1" applyBorder="1" applyAlignment="1">
      <alignment horizontal="center" vertical="center" wrapText="1"/>
    </xf>
    <xf numFmtId="0" fontId="2" fillId="5" borderId="6" xfId="0" applyFont="1" applyFill="1" applyBorder="1" applyAlignment="1">
      <alignment horizontal="center" vertical="center" wrapText="1"/>
    </xf>
    <xf numFmtId="0" fontId="2" fillId="5" borderId="1" xfId="0" applyFont="1" applyFill="1" applyBorder="1" applyAlignment="1">
      <alignment horizontal="center" vertical="center" wrapText="1"/>
    </xf>
    <xf numFmtId="0" fontId="2" fillId="5" borderId="2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0" fillId="8" borderId="5" xfId="0" applyFont="1" applyFill="1" applyBorder="1" applyAlignment="1">
      <alignment horizontal="center" vertical="center"/>
    </xf>
    <xf numFmtId="0" fontId="10" fillId="8" borderId="8" xfId="0" applyFont="1" applyFill="1" applyBorder="1" applyAlignment="1">
      <alignment horizontal="center" vertical="center"/>
    </xf>
    <xf numFmtId="0" fontId="10" fillId="8" borderId="13" xfId="0" applyFont="1" applyFill="1" applyBorder="1" applyAlignment="1">
      <alignment horizontal="center" vertical="center"/>
    </xf>
    <xf numFmtId="0" fontId="10" fillId="8" borderId="6" xfId="0" applyFont="1" applyFill="1" applyBorder="1" applyAlignment="1">
      <alignment horizontal="center" vertical="center"/>
    </xf>
    <xf numFmtId="0" fontId="10" fillId="8" borderId="1" xfId="0" applyFont="1" applyFill="1" applyBorder="1" applyAlignment="1">
      <alignment horizontal="center" vertical="center"/>
    </xf>
    <xf numFmtId="0" fontId="10" fillId="8" borderId="2" xfId="0" applyFont="1" applyFill="1" applyBorder="1" applyAlignment="1">
      <alignment horizontal="center" vertical="center"/>
    </xf>
    <xf numFmtId="0" fontId="10" fillId="8" borderId="6" xfId="0" applyFont="1" applyFill="1" applyBorder="1" applyAlignment="1">
      <alignment horizontal="center" vertical="center" wrapText="1"/>
    </xf>
    <xf numFmtId="0" fontId="10" fillId="8" borderId="1" xfId="0" applyFont="1" applyFill="1" applyBorder="1" applyAlignment="1">
      <alignment horizontal="center" vertical="center" wrapText="1"/>
    </xf>
    <xf numFmtId="0" fontId="10" fillId="8" borderId="2" xfId="0" applyFont="1" applyFill="1" applyBorder="1" applyAlignment="1">
      <alignment horizontal="center" vertical="center" wrapText="1"/>
    </xf>
    <xf numFmtId="0" fontId="2" fillId="8" borderId="6" xfId="0" applyFont="1" applyFill="1" applyBorder="1" applyAlignment="1">
      <alignment horizontal="center" vertical="center" wrapText="1"/>
    </xf>
    <xf numFmtId="0" fontId="2" fillId="8" borderId="1" xfId="0" applyFont="1" applyFill="1" applyBorder="1" applyAlignment="1">
      <alignment horizontal="center" vertical="center" wrapText="1"/>
    </xf>
    <xf numFmtId="0" fontId="2" fillId="8" borderId="2" xfId="0" applyFont="1" applyFill="1" applyBorder="1" applyAlignment="1">
      <alignment horizontal="center" vertical="center" wrapText="1"/>
    </xf>
    <xf numFmtId="0" fontId="2" fillId="3" borderId="6" xfId="0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2" fillId="3" borderId="2" xfId="0" applyFont="1" applyFill="1" applyBorder="1" applyAlignment="1">
      <alignment horizontal="center" vertical="center" wrapText="1"/>
    </xf>
    <xf numFmtId="0" fontId="2" fillId="3" borderId="4" xfId="0" applyFont="1" applyFill="1" applyBorder="1" applyAlignment="1">
      <alignment horizontal="center" vertical="center" wrapText="1"/>
    </xf>
    <xf numFmtId="0" fontId="2" fillId="6" borderId="11" xfId="0" applyFont="1" applyFill="1" applyBorder="1" applyAlignment="1">
      <alignment horizontal="center" vertical="center" wrapText="1"/>
    </xf>
    <xf numFmtId="0" fontId="2" fillId="5" borderId="4" xfId="0" applyFont="1" applyFill="1" applyBorder="1" applyAlignment="1">
      <alignment horizontal="center" vertical="center" wrapText="1"/>
    </xf>
    <xf numFmtId="0" fontId="2" fillId="3" borderId="11" xfId="0" applyFont="1" applyFill="1" applyBorder="1" applyAlignment="1">
      <alignment horizontal="center" vertical="center" wrapText="1"/>
    </xf>
    <xf numFmtId="0" fontId="2" fillId="6" borderId="23" xfId="0" applyFont="1" applyFill="1" applyBorder="1" applyAlignment="1">
      <alignment horizontal="center" vertical="center" wrapText="1"/>
    </xf>
    <xf numFmtId="0" fontId="2" fillId="6" borderId="21" xfId="0" applyFont="1" applyFill="1" applyBorder="1" applyAlignment="1">
      <alignment horizontal="center" vertical="center" wrapText="1"/>
    </xf>
    <xf numFmtId="0" fontId="2" fillId="4" borderId="4" xfId="0" applyFont="1" applyFill="1" applyBorder="1" applyAlignment="1">
      <alignment horizontal="center" vertical="center" wrapText="1"/>
    </xf>
    <xf numFmtId="0" fontId="2" fillId="8" borderId="11" xfId="0" applyFont="1" applyFill="1" applyBorder="1" applyAlignment="1">
      <alignment horizontal="center" vertical="center" wrapText="1"/>
    </xf>
    <xf numFmtId="0" fontId="2" fillId="5" borderId="10" xfId="0" applyFont="1" applyFill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6" fillId="2" borderId="5" xfId="0" applyFont="1" applyFill="1" applyBorder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0" fontId="6" fillId="2" borderId="7" xfId="0" applyFont="1" applyFill="1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0" fillId="8" borderId="11" xfId="0" applyFont="1" applyFill="1" applyBorder="1" applyAlignment="1">
      <alignment horizontal="center" vertical="center"/>
    </xf>
    <xf numFmtId="0" fontId="10" fillId="5" borderId="19" xfId="0" applyFont="1" applyFill="1" applyBorder="1" applyAlignment="1">
      <alignment horizontal="center" vertical="center"/>
    </xf>
    <xf numFmtId="0" fontId="10" fillId="5" borderId="8" xfId="0" applyFont="1" applyFill="1" applyBorder="1" applyAlignment="1">
      <alignment horizontal="center" vertical="center"/>
    </xf>
    <xf numFmtId="0" fontId="10" fillId="5" borderId="13" xfId="0" applyFont="1" applyFill="1" applyBorder="1" applyAlignment="1">
      <alignment horizontal="center" vertical="center"/>
    </xf>
    <xf numFmtId="0" fontId="10" fillId="5" borderId="4" xfId="0" applyFont="1" applyFill="1" applyBorder="1" applyAlignment="1">
      <alignment horizontal="center" vertical="center"/>
    </xf>
    <xf numFmtId="0" fontId="10" fillId="5" borderId="1" xfId="0" applyFont="1" applyFill="1" applyBorder="1" applyAlignment="1">
      <alignment horizontal="center" vertical="center"/>
    </xf>
    <xf numFmtId="0" fontId="10" fillId="5" borderId="2" xfId="0" applyFont="1" applyFill="1" applyBorder="1" applyAlignment="1">
      <alignment horizontal="center" vertical="center"/>
    </xf>
    <xf numFmtId="0" fontId="7" fillId="0" borderId="32" xfId="0" applyFont="1" applyBorder="1" applyAlignment="1">
      <alignment horizontal="center" vertical="center"/>
    </xf>
    <xf numFmtId="0" fontId="7" fillId="0" borderId="33" xfId="0" applyFont="1" applyBorder="1" applyAlignment="1">
      <alignment horizontal="center" vertical="center"/>
    </xf>
    <xf numFmtId="0" fontId="7" fillId="0" borderId="34" xfId="0" applyFont="1" applyBorder="1" applyAlignment="1">
      <alignment horizontal="center" vertical="center"/>
    </xf>
    <xf numFmtId="0" fontId="2" fillId="8" borderId="24" xfId="0" applyFont="1" applyFill="1" applyBorder="1" applyAlignment="1">
      <alignment horizontal="center" vertical="center"/>
    </xf>
    <xf numFmtId="0" fontId="2" fillId="8" borderId="29" xfId="0" applyFont="1" applyFill="1" applyBorder="1" applyAlignment="1">
      <alignment horizontal="center" vertical="center"/>
    </xf>
    <xf numFmtId="0" fontId="2" fillId="8" borderId="30" xfId="0" applyFont="1" applyFill="1" applyBorder="1" applyAlignment="1">
      <alignment horizontal="center" vertical="center"/>
    </xf>
    <xf numFmtId="0" fontId="2" fillId="4" borderId="24" xfId="0" applyFont="1" applyFill="1" applyBorder="1" applyAlignment="1">
      <alignment horizontal="center" vertical="center"/>
    </xf>
    <xf numFmtId="0" fontId="2" fillId="4" borderId="30" xfId="0" applyFont="1" applyFill="1" applyBorder="1" applyAlignment="1">
      <alignment horizontal="center" vertical="center"/>
    </xf>
    <xf numFmtId="0" fontId="2" fillId="4" borderId="23" xfId="0" applyFont="1" applyFill="1" applyBorder="1" applyAlignment="1">
      <alignment horizontal="center" vertical="center"/>
    </xf>
    <xf numFmtId="0" fontId="2" fillId="4" borderId="21" xfId="0" applyFont="1" applyFill="1" applyBorder="1" applyAlignment="1">
      <alignment horizontal="center" vertical="center"/>
    </xf>
    <xf numFmtId="0" fontId="10" fillId="4" borderId="10" xfId="0" applyFont="1" applyFill="1" applyBorder="1" applyAlignment="1">
      <alignment horizontal="center" vertical="center"/>
    </xf>
    <xf numFmtId="0" fontId="10" fillId="4" borderId="11" xfId="0" applyFont="1" applyFill="1" applyBorder="1" applyAlignment="1">
      <alignment horizontal="center" vertical="center"/>
    </xf>
    <xf numFmtId="0" fontId="2" fillId="5" borderId="21" xfId="0" applyFont="1" applyFill="1" applyBorder="1" applyAlignment="1">
      <alignment horizontal="center" vertical="center"/>
    </xf>
    <xf numFmtId="0" fontId="1" fillId="0" borderId="35" xfId="0" applyFont="1" applyBorder="1" applyAlignment="1">
      <alignment horizontal="center" vertical="center"/>
    </xf>
    <xf numFmtId="0" fontId="1" fillId="0" borderId="16" xfId="0" applyFont="1" applyBorder="1" applyAlignment="1">
      <alignment horizontal="center" vertical="center"/>
    </xf>
    <xf numFmtId="0" fontId="1" fillId="0" borderId="37" xfId="0" applyFont="1" applyBorder="1" applyAlignment="1">
      <alignment horizontal="center" vertical="center"/>
    </xf>
    <xf numFmtId="0" fontId="1" fillId="0" borderId="18" xfId="0" applyFont="1" applyBorder="1" applyAlignment="1">
      <alignment horizontal="center" vertical="center"/>
    </xf>
    <xf numFmtId="0" fontId="1" fillId="0" borderId="15" xfId="0" applyFont="1" applyBorder="1" applyAlignment="1">
      <alignment horizontal="center" vertical="center"/>
    </xf>
    <xf numFmtId="0" fontId="1" fillId="0" borderId="36" xfId="0" applyFont="1" applyBorder="1" applyAlignment="1">
      <alignment horizontal="center" vertical="center"/>
    </xf>
    <xf numFmtId="0" fontId="1" fillId="0" borderId="17" xfId="0" applyFont="1" applyBorder="1" applyAlignment="1">
      <alignment horizontal="center" vertical="center"/>
    </xf>
    <xf numFmtId="0" fontId="1" fillId="0" borderId="38" xfId="0" applyFont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6" fillId="2" borderId="9" xfId="0" applyFont="1" applyFill="1" applyBorder="1" applyAlignment="1">
      <alignment horizontal="center" vertical="center"/>
    </xf>
    <xf numFmtId="0" fontId="2" fillId="3" borderId="24" xfId="0" applyFont="1" applyFill="1" applyBorder="1" applyAlignment="1">
      <alignment horizontal="center" vertical="center"/>
    </xf>
    <xf numFmtId="0" fontId="2" fillId="5" borderId="30" xfId="0" applyFont="1" applyFill="1" applyBorder="1" applyAlignment="1">
      <alignment horizontal="center" vertical="center"/>
    </xf>
    <xf numFmtId="0" fontId="2" fillId="6" borderId="24" xfId="0" applyFont="1" applyFill="1" applyBorder="1" applyAlignment="1">
      <alignment horizontal="center" vertical="center"/>
    </xf>
    <xf numFmtId="0" fontId="2" fillId="6" borderId="29" xfId="0" applyFont="1" applyFill="1" applyBorder="1" applyAlignment="1">
      <alignment horizontal="center" vertical="center"/>
    </xf>
    <xf numFmtId="0" fontId="2" fillId="6" borderId="30" xfId="0" applyFont="1" applyFill="1" applyBorder="1" applyAlignment="1">
      <alignment horizontal="center" vertical="center"/>
    </xf>
    <xf numFmtId="0" fontId="2" fillId="6" borderId="21" xfId="0" applyFont="1" applyFill="1" applyBorder="1" applyAlignment="1">
      <alignment horizontal="center" vertical="center"/>
    </xf>
    <xf numFmtId="0" fontId="10" fillId="3" borderId="5" xfId="0" applyFont="1" applyFill="1" applyBorder="1" applyAlignment="1">
      <alignment horizontal="center" vertical="center"/>
    </xf>
    <xf numFmtId="0" fontId="10" fillId="3" borderId="8" xfId="0" applyFont="1" applyFill="1" applyBorder="1" applyAlignment="1">
      <alignment horizontal="center" vertical="center"/>
    </xf>
    <xf numFmtId="0" fontId="10" fillId="3" borderId="13" xfId="0" applyFont="1" applyFill="1" applyBorder="1" applyAlignment="1">
      <alignment horizontal="center" vertical="center"/>
    </xf>
    <xf numFmtId="0" fontId="10" fillId="3" borderId="6" xfId="0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center" vertical="center"/>
    </xf>
    <xf numFmtId="0" fontId="10" fillId="3" borderId="2" xfId="0" applyFont="1" applyFill="1" applyBorder="1" applyAlignment="1">
      <alignment horizontal="center" vertical="center"/>
    </xf>
    <xf numFmtId="0" fontId="10" fillId="6" borderId="5" xfId="0" applyFont="1" applyFill="1" applyBorder="1" applyAlignment="1">
      <alignment horizontal="center" vertical="center"/>
    </xf>
    <xf numFmtId="0" fontId="10" fillId="6" borderId="8" xfId="0" applyFont="1" applyFill="1" applyBorder="1" applyAlignment="1">
      <alignment horizontal="center" vertical="center"/>
    </xf>
    <xf numFmtId="0" fontId="10" fillId="6" borderId="13" xfId="0" applyFont="1" applyFill="1" applyBorder="1" applyAlignment="1">
      <alignment horizontal="center" vertical="center"/>
    </xf>
    <xf numFmtId="0" fontId="10" fillId="6" borderId="6" xfId="0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horizontal="center" vertical="center"/>
    </xf>
    <xf numFmtId="0" fontId="10" fillId="6" borderId="2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center"/>
    </xf>
    <xf numFmtId="0" fontId="1" fillId="0" borderId="30" xfId="0" applyFont="1" applyBorder="1" applyAlignment="1">
      <alignment horizontal="center" vertical="center"/>
    </xf>
    <xf numFmtId="0" fontId="1" fillId="0" borderId="21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0" fillId="5" borderId="5" xfId="0" applyFont="1" applyFill="1" applyBorder="1" applyAlignment="1">
      <alignment horizontal="center" vertical="center"/>
    </xf>
    <xf numFmtId="0" fontId="10" fillId="5" borderId="6" xfId="0" applyFont="1" applyFill="1" applyBorder="1" applyAlignment="1">
      <alignment horizontal="center" vertical="center"/>
    </xf>
    <xf numFmtId="0" fontId="10" fillId="4" borderId="4" xfId="0" applyFont="1" applyFill="1" applyBorder="1" applyAlignment="1">
      <alignment horizontal="center" vertical="center"/>
    </xf>
    <xf numFmtId="0" fontId="10" fillId="3" borderId="10" xfId="0" applyFont="1" applyFill="1" applyBorder="1" applyAlignment="1">
      <alignment horizontal="center" vertical="center"/>
    </xf>
    <xf numFmtId="0" fontId="10" fillId="3" borderId="11" xfId="0" applyFont="1" applyFill="1" applyBorder="1" applyAlignment="1">
      <alignment horizontal="center" vertical="center"/>
    </xf>
    <xf numFmtId="0" fontId="10" fillId="8" borderId="10" xfId="0" applyFont="1" applyFill="1" applyBorder="1" applyAlignment="1">
      <alignment horizontal="center" vertic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jpe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123264</xdr:colOff>
      <xdr:row>106</xdr:row>
      <xdr:rowOff>67236</xdr:rowOff>
    </xdr:from>
    <xdr:to>
      <xdr:col>4</xdr:col>
      <xdr:colOff>2171264</xdr:colOff>
      <xdr:row>106</xdr:row>
      <xdr:rowOff>1219236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1C106A1C-43D8-4449-A596-E9E555B2F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4588" y="19587883"/>
          <a:ext cx="2048000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145679</xdr:colOff>
      <xdr:row>106</xdr:row>
      <xdr:rowOff>67234</xdr:rowOff>
    </xdr:from>
    <xdr:to>
      <xdr:col>6</xdr:col>
      <xdr:colOff>2140327</xdr:colOff>
      <xdr:row>106</xdr:row>
      <xdr:rowOff>1189223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36001BD7-D89C-43C9-84C3-A127337F19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608096" y="19151552"/>
          <a:ext cx="1121989" cy="19946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112058</xdr:colOff>
      <xdr:row>107</xdr:row>
      <xdr:rowOff>67235</xdr:rowOff>
    </xdr:from>
    <xdr:to>
      <xdr:col>4</xdr:col>
      <xdr:colOff>2160058</xdr:colOff>
      <xdr:row>107</xdr:row>
      <xdr:rowOff>1219235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A2A39548-B582-4F93-B5A0-BD42DAE3F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3382" y="20966206"/>
          <a:ext cx="2048000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112058</xdr:colOff>
      <xdr:row>107</xdr:row>
      <xdr:rowOff>56030</xdr:rowOff>
    </xdr:from>
    <xdr:to>
      <xdr:col>6</xdr:col>
      <xdr:colOff>2160058</xdr:colOff>
      <xdr:row>107</xdr:row>
      <xdr:rowOff>1208030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6B10277C-D7BF-41B0-B9E2-355E0270E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8146" y="20955001"/>
          <a:ext cx="2048000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112061</xdr:colOff>
      <xdr:row>108</xdr:row>
      <xdr:rowOff>56029</xdr:rowOff>
    </xdr:from>
    <xdr:to>
      <xdr:col>4</xdr:col>
      <xdr:colOff>2144058</xdr:colOff>
      <xdr:row>108</xdr:row>
      <xdr:rowOff>1199028</xdr:rowOff>
    </xdr:to>
    <xdr:pic>
      <xdr:nvPicPr>
        <xdr:cNvPr id="44" name="Imagen 43">
          <a:extLst>
            <a:ext uri="{FF2B5EF4-FFF2-40B4-BE49-F238E27FC236}">
              <a16:creationId xmlns:a16="http://schemas.microsoft.com/office/drawing/2014/main" id="{7379B219-D231-46DC-AB2C-28F25AE65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077884" y="21888824"/>
          <a:ext cx="1142999" cy="203199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336179</xdr:colOff>
      <xdr:row>108</xdr:row>
      <xdr:rowOff>57451</xdr:rowOff>
    </xdr:from>
    <xdr:to>
      <xdr:col>6</xdr:col>
      <xdr:colOff>1905003</xdr:colOff>
      <xdr:row>108</xdr:row>
      <xdr:rowOff>1182958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5B74507A-435C-48B1-ABE0-0436BD52BE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594"/>
        <a:stretch/>
      </xdr:blipFill>
      <xdr:spPr>
        <a:xfrm rot="16200000">
          <a:off x="7583925" y="22113087"/>
          <a:ext cx="1125507" cy="156882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112061</xdr:colOff>
      <xdr:row>109</xdr:row>
      <xdr:rowOff>67234</xdr:rowOff>
    </xdr:from>
    <xdr:to>
      <xdr:col>4</xdr:col>
      <xdr:colOff>2151529</xdr:colOff>
      <xdr:row>109</xdr:row>
      <xdr:rowOff>1214435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CB32F49D-2479-4512-A3F6-AD7D80C05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079518" y="23276719"/>
          <a:ext cx="1147201" cy="203946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134472</xdr:colOff>
      <xdr:row>109</xdr:row>
      <xdr:rowOff>78441</xdr:rowOff>
    </xdr:from>
    <xdr:to>
      <xdr:col>6</xdr:col>
      <xdr:colOff>2146548</xdr:colOff>
      <xdr:row>109</xdr:row>
      <xdr:rowOff>1210234</xdr:rowOff>
    </xdr:to>
    <xdr:pic>
      <xdr:nvPicPr>
        <xdr:cNvPr id="49" name="Imagen 48">
          <a:extLst>
            <a:ext uri="{FF2B5EF4-FFF2-40B4-BE49-F238E27FC236}">
              <a16:creationId xmlns:a16="http://schemas.microsoft.com/office/drawing/2014/main" id="{435D1AEE-2523-49D0-928A-97F9BC6B7E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600701" y="23293918"/>
          <a:ext cx="1131793" cy="201207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273330</xdr:colOff>
      <xdr:row>110</xdr:row>
      <xdr:rowOff>49695</xdr:rowOff>
    </xdr:from>
    <xdr:to>
      <xdr:col>4</xdr:col>
      <xdr:colOff>2012678</xdr:colOff>
      <xdr:row>110</xdr:row>
      <xdr:rowOff>1206322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63F2943-884A-45BF-A292-A0CE3D8643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11"/>
        <a:stretch/>
      </xdr:blipFill>
      <xdr:spPr>
        <a:xfrm rot="16200000">
          <a:off x="3090886" y="24854639"/>
          <a:ext cx="1156627" cy="17393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115958</xdr:colOff>
      <xdr:row>110</xdr:row>
      <xdr:rowOff>66262</xdr:rowOff>
    </xdr:from>
    <xdr:to>
      <xdr:col>6</xdr:col>
      <xdr:colOff>2137281</xdr:colOff>
      <xdr:row>110</xdr:row>
      <xdr:rowOff>1203256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A88EA559-183E-4476-B96C-A36FAB997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573493" y="24720401"/>
          <a:ext cx="1136994" cy="202132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66262</xdr:colOff>
      <xdr:row>111</xdr:row>
      <xdr:rowOff>57981</xdr:rowOff>
    </xdr:from>
    <xdr:to>
      <xdr:col>4</xdr:col>
      <xdr:colOff>2201496</xdr:colOff>
      <xdr:row>111</xdr:row>
      <xdr:rowOff>1176131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EC6F7A23-FF21-4635-9478-8818A04C31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8" t="2657"/>
        <a:stretch/>
      </xdr:blipFill>
      <xdr:spPr>
        <a:xfrm rot="16200000">
          <a:off x="3101000" y="26028939"/>
          <a:ext cx="1118150" cy="213523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114300</xdr:colOff>
      <xdr:row>111</xdr:row>
      <xdr:rowOff>66675</xdr:rowOff>
    </xdr:from>
    <xdr:to>
      <xdr:col>6</xdr:col>
      <xdr:colOff>2162300</xdr:colOff>
      <xdr:row>111</xdr:row>
      <xdr:rowOff>1218675</xdr:rowOff>
    </xdr:to>
    <xdr:pic>
      <xdr:nvPicPr>
        <xdr:cNvPr id="47" name="Imagen 4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4225" y="26517600"/>
          <a:ext cx="2048000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114300</xdr:colOff>
      <xdr:row>112</xdr:row>
      <xdr:rowOff>47624</xdr:rowOff>
    </xdr:from>
    <xdr:to>
      <xdr:col>4</xdr:col>
      <xdr:colOff>2162175</xdr:colOff>
      <xdr:row>112</xdr:row>
      <xdr:rowOff>1199554</xdr:rowOff>
    </xdr:to>
    <xdr:pic>
      <xdr:nvPicPr>
        <xdr:cNvPr id="48" name="Imagen 4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086398" y="27431701"/>
          <a:ext cx="1151930" cy="20478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114300</xdr:colOff>
      <xdr:row>112</xdr:row>
      <xdr:rowOff>66675</xdr:rowOff>
    </xdr:from>
    <xdr:to>
      <xdr:col>6</xdr:col>
      <xdr:colOff>2162300</xdr:colOff>
      <xdr:row>112</xdr:row>
      <xdr:rowOff>1218675</xdr:rowOff>
    </xdr:to>
    <xdr:pic>
      <xdr:nvPicPr>
        <xdr:cNvPr id="50" name="Imagen 49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34225" y="27898725"/>
          <a:ext cx="2048000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200026</xdr:colOff>
      <xdr:row>113</xdr:row>
      <xdr:rowOff>47624</xdr:rowOff>
    </xdr:from>
    <xdr:to>
      <xdr:col>4</xdr:col>
      <xdr:colOff>2066926</xdr:colOff>
      <xdr:row>113</xdr:row>
      <xdr:rowOff>1210335</xdr:rowOff>
    </xdr:to>
    <xdr:pic>
      <xdr:nvPicPr>
        <xdr:cNvPr id="51" name="Imagen 50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82"/>
        <a:stretch/>
      </xdr:blipFill>
      <xdr:spPr>
        <a:xfrm rot="16200000">
          <a:off x="3076245" y="28908705"/>
          <a:ext cx="1162711" cy="18669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152401</xdr:colOff>
      <xdr:row>113</xdr:row>
      <xdr:rowOff>66675</xdr:rowOff>
    </xdr:from>
    <xdr:to>
      <xdr:col>6</xdr:col>
      <xdr:colOff>2106749</xdr:colOff>
      <xdr:row>113</xdr:row>
      <xdr:rowOff>1165996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7599839" y="28852337"/>
          <a:ext cx="1099321" cy="19543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104778</xdr:colOff>
      <xdr:row>114</xdr:row>
      <xdr:rowOff>47625</xdr:rowOff>
    </xdr:from>
    <xdr:to>
      <xdr:col>4</xdr:col>
      <xdr:colOff>2124078</xdr:colOff>
      <xdr:row>114</xdr:row>
      <xdr:rowOff>1183481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3070625" y="30200203"/>
          <a:ext cx="1135856" cy="20193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100853</xdr:colOff>
      <xdr:row>98</xdr:row>
      <xdr:rowOff>68916</xdr:rowOff>
    </xdr:from>
    <xdr:to>
      <xdr:col>4</xdr:col>
      <xdr:colOff>2140323</xdr:colOff>
      <xdr:row>98</xdr:row>
      <xdr:rowOff>1216118</xdr:rowOff>
    </xdr:to>
    <xdr:pic>
      <xdr:nvPicPr>
        <xdr:cNvPr id="2" name="Imagen 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4678" y="45398391"/>
          <a:ext cx="2039470" cy="11472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113740</xdr:colOff>
      <xdr:row>99</xdr:row>
      <xdr:rowOff>67236</xdr:rowOff>
    </xdr:from>
    <xdr:to>
      <xdr:col>4</xdr:col>
      <xdr:colOff>2143745</xdr:colOff>
      <xdr:row>99</xdr:row>
      <xdr:rowOff>1209114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7865" y="33461886"/>
          <a:ext cx="2030005" cy="114187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91068</xdr:colOff>
      <xdr:row>98</xdr:row>
      <xdr:rowOff>48985</xdr:rowOff>
    </xdr:from>
    <xdr:to>
      <xdr:col>6</xdr:col>
      <xdr:colOff>2183624</xdr:colOff>
      <xdr:row>98</xdr:row>
      <xdr:rowOff>1224470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0993" y="32062510"/>
          <a:ext cx="2092556" cy="117548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100353</xdr:colOff>
      <xdr:row>99</xdr:row>
      <xdr:rowOff>73459</xdr:rowOff>
    </xdr:from>
    <xdr:to>
      <xdr:col>6</xdr:col>
      <xdr:colOff>2149928</xdr:colOff>
      <xdr:row>99</xdr:row>
      <xdr:rowOff>1226345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8032" y="33615066"/>
          <a:ext cx="2049575" cy="115288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96611</xdr:colOff>
      <xdr:row>100</xdr:row>
      <xdr:rowOff>44052</xdr:rowOff>
    </xdr:from>
    <xdr:to>
      <xdr:col>4</xdr:col>
      <xdr:colOff>2152650</xdr:colOff>
      <xdr:row>100</xdr:row>
      <xdr:rowOff>1200574</xdr:rowOff>
    </xdr:to>
    <xdr:pic>
      <xdr:nvPicPr>
        <xdr:cNvPr id="23" name="Imagen 22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0736" y="34819827"/>
          <a:ext cx="2056039" cy="115652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94229</xdr:colOff>
      <xdr:row>100</xdr:row>
      <xdr:rowOff>72564</xdr:rowOff>
    </xdr:from>
    <xdr:to>
      <xdr:col>6</xdr:col>
      <xdr:colOff>2149626</xdr:colOff>
      <xdr:row>100</xdr:row>
      <xdr:rowOff>1228725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4154" y="34848339"/>
          <a:ext cx="2055397" cy="115616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108857</xdr:colOff>
      <xdr:row>101</xdr:row>
      <xdr:rowOff>63612</xdr:rowOff>
    </xdr:from>
    <xdr:to>
      <xdr:col>4</xdr:col>
      <xdr:colOff>2149928</xdr:colOff>
      <xdr:row>101</xdr:row>
      <xdr:rowOff>1211715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6178" y="36381076"/>
          <a:ext cx="2041071" cy="114810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87087</xdr:colOff>
      <xdr:row>101</xdr:row>
      <xdr:rowOff>55107</xdr:rowOff>
    </xdr:from>
    <xdr:to>
      <xdr:col>6</xdr:col>
      <xdr:colOff>2156585</xdr:colOff>
      <xdr:row>101</xdr:row>
      <xdr:rowOff>1219200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07012" y="36212007"/>
          <a:ext cx="2069498" cy="116409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161925</xdr:colOff>
      <xdr:row>50</xdr:row>
      <xdr:rowOff>48106</xdr:rowOff>
    </xdr:from>
    <xdr:to>
      <xdr:col>4</xdr:col>
      <xdr:colOff>2095501</xdr:colOff>
      <xdr:row>50</xdr:row>
      <xdr:rowOff>1237255</xdr:rowOff>
    </xdr:to>
    <xdr:pic>
      <xdr:nvPicPr>
        <xdr:cNvPr id="72" name="Imagen 71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" y="19164781"/>
          <a:ext cx="1933576" cy="118914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161925</xdr:colOff>
      <xdr:row>51</xdr:row>
      <xdr:rowOff>47625</xdr:rowOff>
    </xdr:from>
    <xdr:to>
      <xdr:col>4</xdr:col>
      <xdr:colOff>2095501</xdr:colOff>
      <xdr:row>51</xdr:row>
      <xdr:rowOff>1236774</xdr:rowOff>
    </xdr:to>
    <xdr:pic>
      <xdr:nvPicPr>
        <xdr:cNvPr id="73" name="Imagen 72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6050" y="20545425"/>
          <a:ext cx="1933576" cy="118914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171450</xdr:colOff>
      <xdr:row>52</xdr:row>
      <xdr:rowOff>47625</xdr:rowOff>
    </xdr:from>
    <xdr:to>
      <xdr:col>4</xdr:col>
      <xdr:colOff>2105026</xdr:colOff>
      <xdr:row>52</xdr:row>
      <xdr:rowOff>1235625</xdr:rowOff>
    </xdr:to>
    <xdr:pic>
      <xdr:nvPicPr>
        <xdr:cNvPr id="74" name="Imagen 73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575" y="21926550"/>
          <a:ext cx="1933576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180975</xdr:colOff>
      <xdr:row>53</xdr:row>
      <xdr:rowOff>47625</xdr:rowOff>
    </xdr:from>
    <xdr:to>
      <xdr:col>4</xdr:col>
      <xdr:colOff>2114551</xdr:colOff>
      <xdr:row>53</xdr:row>
      <xdr:rowOff>1235625</xdr:rowOff>
    </xdr:to>
    <xdr:pic>
      <xdr:nvPicPr>
        <xdr:cNvPr id="75" name="Imagen 74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5100" y="23307675"/>
          <a:ext cx="1933576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200025</xdr:colOff>
      <xdr:row>54</xdr:row>
      <xdr:rowOff>38100</xdr:rowOff>
    </xdr:from>
    <xdr:to>
      <xdr:col>4</xdr:col>
      <xdr:colOff>2133601</xdr:colOff>
      <xdr:row>54</xdr:row>
      <xdr:rowOff>1226100</xdr:rowOff>
    </xdr:to>
    <xdr:pic>
      <xdr:nvPicPr>
        <xdr:cNvPr id="76" name="Imagen 7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4150" y="24679275"/>
          <a:ext cx="1933576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114300</xdr:colOff>
      <xdr:row>55</xdr:row>
      <xdr:rowOff>47625</xdr:rowOff>
    </xdr:from>
    <xdr:to>
      <xdr:col>4</xdr:col>
      <xdr:colOff>2133600</xdr:colOff>
      <xdr:row>55</xdr:row>
      <xdr:rowOff>1239225</xdr:rowOff>
    </xdr:to>
    <xdr:pic>
      <xdr:nvPicPr>
        <xdr:cNvPr id="79" name="Imagen 78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8425" y="27451050"/>
          <a:ext cx="2019300" cy="1191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114300</xdr:colOff>
      <xdr:row>56</xdr:row>
      <xdr:rowOff>68873</xdr:rowOff>
    </xdr:from>
    <xdr:to>
      <xdr:col>4</xdr:col>
      <xdr:colOff>2139462</xdr:colOff>
      <xdr:row>56</xdr:row>
      <xdr:rowOff>1222373</xdr:rowOff>
    </xdr:to>
    <xdr:pic>
      <xdr:nvPicPr>
        <xdr:cNvPr id="80" name="Imagen 79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2088" y="28929623"/>
          <a:ext cx="2025162" cy="11535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123824</xdr:colOff>
      <xdr:row>50</xdr:row>
      <xdr:rowOff>47625</xdr:rowOff>
    </xdr:from>
    <xdr:to>
      <xdr:col>6</xdr:col>
      <xdr:colOff>2114549</xdr:colOff>
      <xdr:row>50</xdr:row>
      <xdr:rowOff>1200150</xdr:rowOff>
    </xdr:to>
    <xdr:pic>
      <xdr:nvPicPr>
        <xdr:cNvPr id="82" name="Imagen 81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49" y="19164300"/>
          <a:ext cx="199072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123824</xdr:colOff>
      <xdr:row>51</xdr:row>
      <xdr:rowOff>47624</xdr:rowOff>
    </xdr:from>
    <xdr:to>
      <xdr:col>6</xdr:col>
      <xdr:colOff>2143125</xdr:colOff>
      <xdr:row>51</xdr:row>
      <xdr:rowOff>1219199</xdr:rowOff>
    </xdr:to>
    <xdr:pic>
      <xdr:nvPicPr>
        <xdr:cNvPr id="83" name="Imagen 82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749" y="20545424"/>
          <a:ext cx="2019301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49305</xdr:colOff>
      <xdr:row>52</xdr:row>
      <xdr:rowOff>45945</xdr:rowOff>
    </xdr:from>
    <xdr:to>
      <xdr:col>6</xdr:col>
      <xdr:colOff>2192430</xdr:colOff>
      <xdr:row>52</xdr:row>
      <xdr:rowOff>1233945</xdr:rowOff>
    </xdr:to>
    <xdr:pic>
      <xdr:nvPicPr>
        <xdr:cNvPr id="86" name="Imagen 85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930" y="21896295"/>
          <a:ext cx="2143125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58831</xdr:colOff>
      <xdr:row>53</xdr:row>
      <xdr:rowOff>55470</xdr:rowOff>
    </xdr:from>
    <xdr:to>
      <xdr:col>6</xdr:col>
      <xdr:colOff>2173381</xdr:colOff>
      <xdr:row>53</xdr:row>
      <xdr:rowOff>1243470</xdr:rowOff>
    </xdr:to>
    <xdr:pic>
      <xdr:nvPicPr>
        <xdr:cNvPr id="87" name="Imagen 8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8456" y="23286945"/>
          <a:ext cx="2114550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49306</xdr:colOff>
      <xdr:row>54</xdr:row>
      <xdr:rowOff>55469</xdr:rowOff>
    </xdr:from>
    <xdr:to>
      <xdr:col>6</xdr:col>
      <xdr:colOff>2201956</xdr:colOff>
      <xdr:row>54</xdr:row>
      <xdr:rowOff>1243469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931" y="24668069"/>
          <a:ext cx="2152650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49305</xdr:colOff>
      <xdr:row>55</xdr:row>
      <xdr:rowOff>55469</xdr:rowOff>
    </xdr:from>
    <xdr:to>
      <xdr:col>6</xdr:col>
      <xdr:colOff>2173380</xdr:colOff>
      <xdr:row>55</xdr:row>
      <xdr:rowOff>1217519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930" y="27430319"/>
          <a:ext cx="2124075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49305</xdr:colOff>
      <xdr:row>56</xdr:row>
      <xdr:rowOff>45945</xdr:rowOff>
    </xdr:from>
    <xdr:to>
      <xdr:col>6</xdr:col>
      <xdr:colOff>2192430</xdr:colOff>
      <xdr:row>56</xdr:row>
      <xdr:rowOff>1233945</xdr:rowOff>
    </xdr:to>
    <xdr:pic>
      <xdr:nvPicPr>
        <xdr:cNvPr id="91" name="Imagen 90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930" y="28801920"/>
          <a:ext cx="2143125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58830</xdr:colOff>
      <xdr:row>57</xdr:row>
      <xdr:rowOff>55470</xdr:rowOff>
    </xdr:from>
    <xdr:to>
      <xdr:col>6</xdr:col>
      <xdr:colOff>2182905</xdr:colOff>
      <xdr:row>57</xdr:row>
      <xdr:rowOff>1217520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8455" y="31573695"/>
          <a:ext cx="2124075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57</xdr:row>
      <xdr:rowOff>47625</xdr:rowOff>
    </xdr:from>
    <xdr:to>
      <xdr:col>4</xdr:col>
      <xdr:colOff>2200275</xdr:colOff>
      <xdr:row>57</xdr:row>
      <xdr:rowOff>1190625</xdr:rowOff>
    </xdr:to>
    <xdr:pic>
      <xdr:nvPicPr>
        <xdr:cNvPr id="95" name="Imagen 94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1565850"/>
          <a:ext cx="213360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85726</xdr:colOff>
      <xdr:row>58</xdr:row>
      <xdr:rowOff>57151</xdr:rowOff>
    </xdr:from>
    <xdr:to>
      <xdr:col>4</xdr:col>
      <xdr:colOff>2176250</xdr:colOff>
      <xdr:row>58</xdr:row>
      <xdr:rowOff>1238251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9551" y="32956501"/>
          <a:ext cx="2090524" cy="11811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47625</xdr:colOff>
      <xdr:row>59</xdr:row>
      <xdr:rowOff>47626</xdr:rowOff>
    </xdr:from>
    <xdr:to>
      <xdr:col>4</xdr:col>
      <xdr:colOff>2200275</xdr:colOff>
      <xdr:row>59</xdr:row>
      <xdr:rowOff>1181100</xdr:rowOff>
    </xdr:to>
    <xdr:pic>
      <xdr:nvPicPr>
        <xdr:cNvPr id="99" name="Imagen 98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50" y="34328101"/>
          <a:ext cx="2152650" cy="113347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58</xdr:row>
      <xdr:rowOff>47624</xdr:rowOff>
    </xdr:from>
    <xdr:to>
      <xdr:col>6</xdr:col>
      <xdr:colOff>2181224</xdr:colOff>
      <xdr:row>58</xdr:row>
      <xdr:rowOff>1212055</xdr:rowOff>
    </xdr:to>
    <xdr:pic>
      <xdr:nvPicPr>
        <xdr:cNvPr id="100" name="Imagen 99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486774" y="32946974"/>
          <a:ext cx="2124075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59</xdr:row>
      <xdr:rowOff>57150</xdr:rowOff>
    </xdr:from>
    <xdr:to>
      <xdr:col>6</xdr:col>
      <xdr:colOff>2190750</xdr:colOff>
      <xdr:row>59</xdr:row>
      <xdr:rowOff>1207294</xdr:rowOff>
    </xdr:to>
    <xdr:pic>
      <xdr:nvPicPr>
        <xdr:cNvPr id="101" name="Imagen 10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34337625"/>
          <a:ext cx="2124075" cy="115014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60</xdr:row>
      <xdr:rowOff>47625</xdr:rowOff>
    </xdr:from>
    <xdr:to>
      <xdr:col>4</xdr:col>
      <xdr:colOff>2171700</xdr:colOff>
      <xdr:row>60</xdr:row>
      <xdr:rowOff>1197769</xdr:rowOff>
    </xdr:to>
    <xdr:pic>
      <xdr:nvPicPr>
        <xdr:cNvPr id="102" name="Imagen 10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35709225"/>
          <a:ext cx="2114551" cy="115014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60</xdr:row>
      <xdr:rowOff>57150</xdr:rowOff>
    </xdr:from>
    <xdr:to>
      <xdr:col>6</xdr:col>
      <xdr:colOff>2162175</xdr:colOff>
      <xdr:row>60</xdr:row>
      <xdr:rowOff>1209676</xdr:rowOff>
    </xdr:to>
    <xdr:pic>
      <xdr:nvPicPr>
        <xdr:cNvPr id="103" name="Imagen 102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299" y="35718750"/>
          <a:ext cx="2095501" cy="115252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61</xdr:row>
      <xdr:rowOff>48460</xdr:rowOff>
    </xdr:from>
    <xdr:to>
      <xdr:col>4</xdr:col>
      <xdr:colOff>2209800</xdr:colOff>
      <xdr:row>61</xdr:row>
      <xdr:rowOff>1219199</xdr:rowOff>
    </xdr:to>
    <xdr:pic>
      <xdr:nvPicPr>
        <xdr:cNvPr id="104" name="Imagen 103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37091185"/>
          <a:ext cx="2152650" cy="117073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61</xdr:row>
      <xdr:rowOff>57149</xdr:rowOff>
    </xdr:from>
    <xdr:to>
      <xdr:col>6</xdr:col>
      <xdr:colOff>2190750</xdr:colOff>
      <xdr:row>61</xdr:row>
      <xdr:rowOff>1221580</xdr:rowOff>
    </xdr:to>
    <xdr:pic>
      <xdr:nvPicPr>
        <xdr:cNvPr id="105" name="Imagen 104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825" y="37099874"/>
          <a:ext cx="2114550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62</xdr:row>
      <xdr:rowOff>47625</xdr:rowOff>
    </xdr:from>
    <xdr:to>
      <xdr:col>4</xdr:col>
      <xdr:colOff>2200275</xdr:colOff>
      <xdr:row>62</xdr:row>
      <xdr:rowOff>1209675</xdr:rowOff>
    </xdr:to>
    <xdr:pic>
      <xdr:nvPicPr>
        <xdr:cNvPr id="98" name="Imagen 97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8471475"/>
          <a:ext cx="2133600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62</xdr:row>
      <xdr:rowOff>57150</xdr:rowOff>
    </xdr:from>
    <xdr:to>
      <xdr:col>6</xdr:col>
      <xdr:colOff>2190750</xdr:colOff>
      <xdr:row>62</xdr:row>
      <xdr:rowOff>1200150</xdr:rowOff>
    </xdr:to>
    <xdr:pic>
      <xdr:nvPicPr>
        <xdr:cNvPr id="106" name="Imagen 10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38481000"/>
          <a:ext cx="213360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104775</xdr:colOff>
      <xdr:row>63</xdr:row>
      <xdr:rowOff>64861</xdr:rowOff>
    </xdr:from>
    <xdr:to>
      <xdr:col>4</xdr:col>
      <xdr:colOff>2152650</xdr:colOff>
      <xdr:row>63</xdr:row>
      <xdr:rowOff>1215572</xdr:rowOff>
    </xdr:to>
    <xdr:pic>
      <xdr:nvPicPr>
        <xdr:cNvPr id="107" name="Imagen 106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86" b="12794"/>
        <a:stretch/>
      </xdr:blipFill>
      <xdr:spPr>
        <a:xfrm>
          <a:off x="4038600" y="39869836"/>
          <a:ext cx="2047875" cy="115071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85724</xdr:colOff>
      <xdr:row>63</xdr:row>
      <xdr:rowOff>57150</xdr:rowOff>
    </xdr:from>
    <xdr:to>
      <xdr:col>6</xdr:col>
      <xdr:colOff>2190749</xdr:colOff>
      <xdr:row>63</xdr:row>
      <xdr:rowOff>1200150</xdr:rowOff>
    </xdr:to>
    <xdr:pic>
      <xdr:nvPicPr>
        <xdr:cNvPr id="108" name="Imagen 10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5349" y="39862125"/>
          <a:ext cx="2105025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65869</xdr:colOff>
      <xdr:row>64</xdr:row>
      <xdr:rowOff>66674</xdr:rowOff>
    </xdr:from>
    <xdr:to>
      <xdr:col>4</xdr:col>
      <xdr:colOff>2181225</xdr:colOff>
      <xdr:row>64</xdr:row>
      <xdr:rowOff>1181099</xdr:rowOff>
    </xdr:to>
    <xdr:pic>
      <xdr:nvPicPr>
        <xdr:cNvPr id="109" name="Imagen 108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9694" y="41252774"/>
          <a:ext cx="2115356" cy="11144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64</xdr:row>
      <xdr:rowOff>70595</xdr:rowOff>
    </xdr:from>
    <xdr:to>
      <xdr:col>6</xdr:col>
      <xdr:colOff>2171700</xdr:colOff>
      <xdr:row>64</xdr:row>
      <xdr:rowOff>1200150</xdr:rowOff>
    </xdr:to>
    <xdr:pic>
      <xdr:nvPicPr>
        <xdr:cNvPr id="110" name="Imagen 109"/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031" b="14226"/>
        <a:stretch/>
      </xdr:blipFill>
      <xdr:spPr>
        <a:xfrm>
          <a:off x="8486775" y="41256695"/>
          <a:ext cx="2114550" cy="112955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65</xdr:row>
      <xdr:rowOff>57151</xdr:rowOff>
    </xdr:from>
    <xdr:to>
      <xdr:col>4</xdr:col>
      <xdr:colOff>2181225</xdr:colOff>
      <xdr:row>65</xdr:row>
      <xdr:rowOff>1200151</xdr:rowOff>
    </xdr:to>
    <xdr:pic>
      <xdr:nvPicPr>
        <xdr:cNvPr id="111" name="Imagen 110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42624376"/>
          <a:ext cx="211455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65</xdr:row>
      <xdr:rowOff>47625</xdr:rowOff>
    </xdr:from>
    <xdr:to>
      <xdr:col>6</xdr:col>
      <xdr:colOff>2171700</xdr:colOff>
      <xdr:row>65</xdr:row>
      <xdr:rowOff>1228725</xdr:rowOff>
    </xdr:to>
    <xdr:pic>
      <xdr:nvPicPr>
        <xdr:cNvPr id="112" name="Imagen 11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486775" y="42614850"/>
          <a:ext cx="2114550" cy="11811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66</xdr:row>
      <xdr:rowOff>46620</xdr:rowOff>
    </xdr:from>
    <xdr:to>
      <xdr:col>4</xdr:col>
      <xdr:colOff>2201968</xdr:colOff>
      <xdr:row>66</xdr:row>
      <xdr:rowOff>1234620</xdr:rowOff>
    </xdr:to>
    <xdr:pic>
      <xdr:nvPicPr>
        <xdr:cNvPr id="113" name="Imagen 112"/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937"/>
        <a:stretch/>
      </xdr:blipFill>
      <xdr:spPr>
        <a:xfrm>
          <a:off x="4000500" y="43994970"/>
          <a:ext cx="2135293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66</xdr:row>
      <xdr:rowOff>47625</xdr:rowOff>
    </xdr:from>
    <xdr:to>
      <xdr:col>6</xdr:col>
      <xdr:colOff>2209800</xdr:colOff>
      <xdr:row>66</xdr:row>
      <xdr:rowOff>1214694</xdr:rowOff>
    </xdr:to>
    <xdr:pic>
      <xdr:nvPicPr>
        <xdr:cNvPr id="114" name="Imagen 113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365"/>
        <a:stretch/>
      </xdr:blipFill>
      <xdr:spPr>
        <a:xfrm rot="10800000">
          <a:off x="8496300" y="43995975"/>
          <a:ext cx="2143125" cy="116706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68</xdr:row>
      <xdr:rowOff>57150</xdr:rowOff>
    </xdr:from>
    <xdr:to>
      <xdr:col>4</xdr:col>
      <xdr:colOff>2181225</xdr:colOff>
      <xdr:row>68</xdr:row>
      <xdr:rowOff>1221581</xdr:rowOff>
    </xdr:to>
    <xdr:pic>
      <xdr:nvPicPr>
        <xdr:cNvPr id="117" name="Imagen 116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45386625"/>
          <a:ext cx="2114551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68</xdr:row>
      <xdr:rowOff>47625</xdr:rowOff>
    </xdr:from>
    <xdr:to>
      <xdr:col>6</xdr:col>
      <xdr:colOff>2171700</xdr:colOff>
      <xdr:row>68</xdr:row>
      <xdr:rowOff>1197768</xdr:rowOff>
    </xdr:to>
    <xdr:pic>
      <xdr:nvPicPr>
        <xdr:cNvPr id="118" name="Imagen 117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45377100"/>
          <a:ext cx="2114550" cy="115014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69</xdr:row>
      <xdr:rowOff>66675</xdr:rowOff>
    </xdr:from>
    <xdr:to>
      <xdr:col>4</xdr:col>
      <xdr:colOff>2171699</xdr:colOff>
      <xdr:row>69</xdr:row>
      <xdr:rowOff>1221105</xdr:rowOff>
    </xdr:to>
    <xdr:pic>
      <xdr:nvPicPr>
        <xdr:cNvPr id="119" name="Imagen 118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46777275"/>
          <a:ext cx="2105025" cy="11544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69</xdr:row>
      <xdr:rowOff>66676</xdr:rowOff>
    </xdr:from>
    <xdr:to>
      <xdr:col>6</xdr:col>
      <xdr:colOff>2171700</xdr:colOff>
      <xdr:row>69</xdr:row>
      <xdr:rowOff>1216820</xdr:rowOff>
    </xdr:to>
    <xdr:pic>
      <xdr:nvPicPr>
        <xdr:cNvPr id="120" name="Imagen 119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46777276"/>
          <a:ext cx="2105025" cy="115014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70</xdr:row>
      <xdr:rowOff>66676</xdr:rowOff>
    </xdr:from>
    <xdr:to>
      <xdr:col>4</xdr:col>
      <xdr:colOff>2171700</xdr:colOff>
      <xdr:row>70</xdr:row>
      <xdr:rowOff>1209676</xdr:rowOff>
    </xdr:to>
    <xdr:pic>
      <xdr:nvPicPr>
        <xdr:cNvPr id="121" name="Imagen 120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48158401"/>
          <a:ext cx="211455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70</xdr:row>
      <xdr:rowOff>47625</xdr:rowOff>
    </xdr:from>
    <xdr:to>
      <xdr:col>6</xdr:col>
      <xdr:colOff>2190750</xdr:colOff>
      <xdr:row>70</xdr:row>
      <xdr:rowOff>1241243</xdr:rowOff>
    </xdr:to>
    <xdr:pic>
      <xdr:nvPicPr>
        <xdr:cNvPr id="122" name="Imagen 121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48139350"/>
          <a:ext cx="2124075" cy="119361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71</xdr:row>
      <xdr:rowOff>57149</xdr:rowOff>
    </xdr:from>
    <xdr:to>
      <xdr:col>4</xdr:col>
      <xdr:colOff>2181225</xdr:colOff>
      <xdr:row>71</xdr:row>
      <xdr:rowOff>1228724</xdr:rowOff>
    </xdr:to>
    <xdr:pic>
      <xdr:nvPicPr>
        <xdr:cNvPr id="123" name="Imagen 122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49529999"/>
          <a:ext cx="2114550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71</xdr:row>
      <xdr:rowOff>47625</xdr:rowOff>
    </xdr:from>
    <xdr:to>
      <xdr:col>6</xdr:col>
      <xdr:colOff>2181224</xdr:colOff>
      <xdr:row>71</xdr:row>
      <xdr:rowOff>1228725</xdr:rowOff>
    </xdr:to>
    <xdr:pic>
      <xdr:nvPicPr>
        <xdr:cNvPr id="124" name="Imagen 123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49520475"/>
          <a:ext cx="2114549" cy="11811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47625</xdr:colOff>
      <xdr:row>72</xdr:row>
      <xdr:rowOff>57150</xdr:rowOff>
    </xdr:from>
    <xdr:to>
      <xdr:col>4</xdr:col>
      <xdr:colOff>2209800</xdr:colOff>
      <xdr:row>72</xdr:row>
      <xdr:rowOff>1221581</xdr:rowOff>
    </xdr:to>
    <xdr:pic>
      <xdr:nvPicPr>
        <xdr:cNvPr id="125" name="Imagen 124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50" y="50911125"/>
          <a:ext cx="2162175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72</xdr:row>
      <xdr:rowOff>47625</xdr:rowOff>
    </xdr:from>
    <xdr:to>
      <xdr:col>6</xdr:col>
      <xdr:colOff>2190750</xdr:colOff>
      <xdr:row>72</xdr:row>
      <xdr:rowOff>1212056</xdr:rowOff>
    </xdr:to>
    <xdr:pic>
      <xdr:nvPicPr>
        <xdr:cNvPr id="126" name="Imagen 125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505825" y="50901600"/>
          <a:ext cx="2114550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73</xdr:row>
      <xdr:rowOff>57149</xdr:rowOff>
    </xdr:from>
    <xdr:to>
      <xdr:col>4</xdr:col>
      <xdr:colOff>2171699</xdr:colOff>
      <xdr:row>73</xdr:row>
      <xdr:rowOff>1228724</xdr:rowOff>
    </xdr:to>
    <xdr:pic>
      <xdr:nvPicPr>
        <xdr:cNvPr id="127" name="Imagen 126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52292249"/>
          <a:ext cx="2105025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73</xdr:row>
      <xdr:rowOff>57150</xdr:rowOff>
    </xdr:from>
    <xdr:to>
      <xdr:col>6</xdr:col>
      <xdr:colOff>2171700</xdr:colOff>
      <xdr:row>73</xdr:row>
      <xdr:rowOff>1214438</xdr:rowOff>
    </xdr:to>
    <xdr:pic>
      <xdr:nvPicPr>
        <xdr:cNvPr id="128" name="Imagen 127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52292250"/>
          <a:ext cx="2114550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74</xdr:row>
      <xdr:rowOff>57149</xdr:rowOff>
    </xdr:from>
    <xdr:to>
      <xdr:col>4</xdr:col>
      <xdr:colOff>2190750</xdr:colOff>
      <xdr:row>74</xdr:row>
      <xdr:rowOff>1207292</xdr:rowOff>
    </xdr:to>
    <xdr:pic>
      <xdr:nvPicPr>
        <xdr:cNvPr id="129" name="Imagen 128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53673374"/>
          <a:ext cx="2133601" cy="115014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47625</xdr:colOff>
      <xdr:row>74</xdr:row>
      <xdr:rowOff>47625</xdr:rowOff>
    </xdr:from>
    <xdr:to>
      <xdr:col>6</xdr:col>
      <xdr:colOff>2181225</xdr:colOff>
      <xdr:row>74</xdr:row>
      <xdr:rowOff>1219200</xdr:rowOff>
    </xdr:to>
    <xdr:pic>
      <xdr:nvPicPr>
        <xdr:cNvPr id="130" name="Imagen 129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0" y="53663850"/>
          <a:ext cx="2133600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57148</xdr:colOff>
      <xdr:row>75</xdr:row>
      <xdr:rowOff>47623</xdr:rowOff>
    </xdr:from>
    <xdr:to>
      <xdr:col>4</xdr:col>
      <xdr:colOff>2162174</xdr:colOff>
      <xdr:row>75</xdr:row>
      <xdr:rowOff>1219198</xdr:rowOff>
    </xdr:to>
    <xdr:pic>
      <xdr:nvPicPr>
        <xdr:cNvPr id="131" name="Imagen 130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990973" y="55044973"/>
          <a:ext cx="2105026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47624</xdr:colOff>
      <xdr:row>75</xdr:row>
      <xdr:rowOff>38100</xdr:rowOff>
    </xdr:from>
    <xdr:to>
      <xdr:col>6</xdr:col>
      <xdr:colOff>2190750</xdr:colOff>
      <xdr:row>75</xdr:row>
      <xdr:rowOff>1216819</xdr:rowOff>
    </xdr:to>
    <xdr:pic>
      <xdr:nvPicPr>
        <xdr:cNvPr id="132" name="Imagen 131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49" y="55035450"/>
          <a:ext cx="2143126" cy="117871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76</xdr:row>
      <xdr:rowOff>38100</xdr:rowOff>
    </xdr:from>
    <xdr:to>
      <xdr:col>4</xdr:col>
      <xdr:colOff>2200274</xdr:colOff>
      <xdr:row>76</xdr:row>
      <xdr:rowOff>1238250</xdr:rowOff>
    </xdr:to>
    <xdr:pic>
      <xdr:nvPicPr>
        <xdr:cNvPr id="133" name="Imagen 132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56416575"/>
          <a:ext cx="2143125" cy="12001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47625</xdr:colOff>
      <xdr:row>76</xdr:row>
      <xdr:rowOff>47625</xdr:rowOff>
    </xdr:from>
    <xdr:to>
      <xdr:col>6</xdr:col>
      <xdr:colOff>2200275</xdr:colOff>
      <xdr:row>76</xdr:row>
      <xdr:rowOff>1228827</xdr:rowOff>
    </xdr:to>
    <xdr:pic>
      <xdr:nvPicPr>
        <xdr:cNvPr id="134" name="Imagen 133"/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47"/>
        <a:stretch/>
      </xdr:blipFill>
      <xdr:spPr>
        <a:xfrm>
          <a:off x="8477250" y="56426100"/>
          <a:ext cx="2152650" cy="11812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77</xdr:row>
      <xdr:rowOff>66675</xdr:rowOff>
    </xdr:from>
    <xdr:to>
      <xdr:col>4</xdr:col>
      <xdr:colOff>2190750</xdr:colOff>
      <xdr:row>77</xdr:row>
      <xdr:rowOff>1231107</xdr:rowOff>
    </xdr:to>
    <xdr:pic>
      <xdr:nvPicPr>
        <xdr:cNvPr id="135" name="Imagen 134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57826275"/>
          <a:ext cx="2133601" cy="116443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77</xdr:row>
      <xdr:rowOff>47625</xdr:rowOff>
    </xdr:from>
    <xdr:to>
      <xdr:col>6</xdr:col>
      <xdr:colOff>2181225</xdr:colOff>
      <xdr:row>77</xdr:row>
      <xdr:rowOff>1210451</xdr:rowOff>
    </xdr:to>
    <xdr:pic>
      <xdr:nvPicPr>
        <xdr:cNvPr id="136" name="Imagen 135"/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095"/>
        <a:stretch/>
      </xdr:blipFill>
      <xdr:spPr>
        <a:xfrm>
          <a:off x="8496300" y="57807225"/>
          <a:ext cx="2114550" cy="116282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78</xdr:row>
      <xdr:rowOff>76200</xdr:rowOff>
    </xdr:from>
    <xdr:to>
      <xdr:col>4</xdr:col>
      <xdr:colOff>2171700</xdr:colOff>
      <xdr:row>78</xdr:row>
      <xdr:rowOff>1217414</xdr:rowOff>
    </xdr:to>
    <xdr:pic>
      <xdr:nvPicPr>
        <xdr:cNvPr id="139" name="Imagen 138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59216925"/>
          <a:ext cx="2114550" cy="114121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47624</xdr:colOff>
      <xdr:row>78</xdr:row>
      <xdr:rowOff>57150</xdr:rowOff>
    </xdr:from>
    <xdr:to>
      <xdr:col>6</xdr:col>
      <xdr:colOff>2190749</xdr:colOff>
      <xdr:row>78</xdr:row>
      <xdr:rowOff>1203722</xdr:rowOff>
    </xdr:to>
    <xdr:pic>
      <xdr:nvPicPr>
        <xdr:cNvPr id="140" name="Imagen 139"/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49" y="59197875"/>
          <a:ext cx="2143125" cy="114657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79</xdr:row>
      <xdr:rowOff>57150</xdr:rowOff>
    </xdr:from>
    <xdr:to>
      <xdr:col>4</xdr:col>
      <xdr:colOff>2171700</xdr:colOff>
      <xdr:row>79</xdr:row>
      <xdr:rowOff>1214438</xdr:rowOff>
    </xdr:to>
    <xdr:pic>
      <xdr:nvPicPr>
        <xdr:cNvPr id="141" name="Imagen 140"/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60579000"/>
          <a:ext cx="2114550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57148</xdr:colOff>
      <xdr:row>79</xdr:row>
      <xdr:rowOff>57150</xdr:rowOff>
    </xdr:from>
    <xdr:to>
      <xdr:col>6</xdr:col>
      <xdr:colOff>2200274</xdr:colOff>
      <xdr:row>79</xdr:row>
      <xdr:rowOff>1209080</xdr:rowOff>
    </xdr:to>
    <xdr:pic>
      <xdr:nvPicPr>
        <xdr:cNvPr id="142" name="Imagen 141"/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486773" y="60579000"/>
          <a:ext cx="2143126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80</xdr:row>
      <xdr:rowOff>57150</xdr:rowOff>
    </xdr:from>
    <xdr:to>
      <xdr:col>4</xdr:col>
      <xdr:colOff>2181225</xdr:colOff>
      <xdr:row>80</xdr:row>
      <xdr:rowOff>1209080</xdr:rowOff>
    </xdr:to>
    <xdr:pic>
      <xdr:nvPicPr>
        <xdr:cNvPr id="143" name="Imagen 142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61960125"/>
          <a:ext cx="2114551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80</xdr:row>
      <xdr:rowOff>47625</xdr:rowOff>
    </xdr:from>
    <xdr:to>
      <xdr:col>6</xdr:col>
      <xdr:colOff>2171700</xdr:colOff>
      <xdr:row>80</xdr:row>
      <xdr:rowOff>1210270</xdr:rowOff>
    </xdr:to>
    <xdr:pic>
      <xdr:nvPicPr>
        <xdr:cNvPr id="144" name="Imagen 143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61950600"/>
          <a:ext cx="2114550" cy="1162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83</xdr:row>
      <xdr:rowOff>66675</xdr:rowOff>
    </xdr:from>
    <xdr:to>
      <xdr:col>4</xdr:col>
      <xdr:colOff>2171699</xdr:colOff>
      <xdr:row>83</xdr:row>
      <xdr:rowOff>1213247</xdr:rowOff>
    </xdr:to>
    <xdr:pic>
      <xdr:nvPicPr>
        <xdr:cNvPr id="147" name="Imagen 146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63350775"/>
          <a:ext cx="2105025" cy="114657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83</xdr:row>
      <xdr:rowOff>57150</xdr:rowOff>
    </xdr:from>
    <xdr:to>
      <xdr:col>6</xdr:col>
      <xdr:colOff>2162175</xdr:colOff>
      <xdr:row>83</xdr:row>
      <xdr:rowOff>1209675</xdr:rowOff>
    </xdr:to>
    <xdr:pic>
      <xdr:nvPicPr>
        <xdr:cNvPr id="148" name="Imagen 147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63341250"/>
          <a:ext cx="2095500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95250</xdr:colOff>
      <xdr:row>84</xdr:row>
      <xdr:rowOff>76200</xdr:rowOff>
    </xdr:from>
    <xdr:to>
      <xdr:col>4</xdr:col>
      <xdr:colOff>2152650</xdr:colOff>
      <xdr:row>84</xdr:row>
      <xdr:rowOff>1190625</xdr:rowOff>
    </xdr:to>
    <xdr:pic>
      <xdr:nvPicPr>
        <xdr:cNvPr id="149" name="Imagen 148"/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9075" y="64741425"/>
          <a:ext cx="2057400" cy="11144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84</xdr:row>
      <xdr:rowOff>57150</xdr:rowOff>
    </xdr:from>
    <xdr:to>
      <xdr:col>6</xdr:col>
      <xdr:colOff>2181225</xdr:colOff>
      <xdr:row>84</xdr:row>
      <xdr:rowOff>1219796</xdr:rowOff>
    </xdr:to>
    <xdr:pic>
      <xdr:nvPicPr>
        <xdr:cNvPr id="150" name="Imagen 149"/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64722375"/>
          <a:ext cx="2114550" cy="116264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85</xdr:row>
      <xdr:rowOff>47625</xdr:rowOff>
    </xdr:from>
    <xdr:to>
      <xdr:col>4</xdr:col>
      <xdr:colOff>2181225</xdr:colOff>
      <xdr:row>85</xdr:row>
      <xdr:rowOff>1210271</xdr:rowOff>
    </xdr:to>
    <xdr:pic>
      <xdr:nvPicPr>
        <xdr:cNvPr id="151" name="Imagen 150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66093975"/>
          <a:ext cx="2124075" cy="116264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47624</xdr:colOff>
      <xdr:row>85</xdr:row>
      <xdr:rowOff>47625</xdr:rowOff>
    </xdr:from>
    <xdr:to>
      <xdr:col>6</xdr:col>
      <xdr:colOff>2181225</xdr:colOff>
      <xdr:row>85</xdr:row>
      <xdr:rowOff>1220985</xdr:rowOff>
    </xdr:to>
    <xdr:pic>
      <xdr:nvPicPr>
        <xdr:cNvPr id="152" name="Imagen 151"/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49" y="66093975"/>
          <a:ext cx="2133601" cy="117336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86</xdr:row>
      <xdr:rowOff>47625</xdr:rowOff>
    </xdr:from>
    <xdr:to>
      <xdr:col>4</xdr:col>
      <xdr:colOff>2190750</xdr:colOff>
      <xdr:row>86</xdr:row>
      <xdr:rowOff>1204913</xdr:rowOff>
    </xdr:to>
    <xdr:pic>
      <xdr:nvPicPr>
        <xdr:cNvPr id="153" name="Imagen 152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67475100"/>
          <a:ext cx="2133600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86</xdr:row>
      <xdr:rowOff>66674</xdr:rowOff>
    </xdr:from>
    <xdr:to>
      <xdr:col>6</xdr:col>
      <xdr:colOff>2181225</xdr:colOff>
      <xdr:row>86</xdr:row>
      <xdr:rowOff>1207887</xdr:rowOff>
    </xdr:to>
    <xdr:pic>
      <xdr:nvPicPr>
        <xdr:cNvPr id="154" name="Imagen 153"/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67494149"/>
          <a:ext cx="2124075" cy="114121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88</xdr:row>
      <xdr:rowOff>47625</xdr:rowOff>
    </xdr:from>
    <xdr:to>
      <xdr:col>4</xdr:col>
      <xdr:colOff>2181225</xdr:colOff>
      <xdr:row>88</xdr:row>
      <xdr:rowOff>1228725</xdr:rowOff>
    </xdr:to>
    <xdr:pic>
      <xdr:nvPicPr>
        <xdr:cNvPr id="157" name="Imagen 156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68856225"/>
          <a:ext cx="2124075" cy="11811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88</xdr:row>
      <xdr:rowOff>57150</xdr:rowOff>
    </xdr:from>
    <xdr:to>
      <xdr:col>6</xdr:col>
      <xdr:colOff>2190749</xdr:colOff>
      <xdr:row>88</xdr:row>
      <xdr:rowOff>1214438</xdr:rowOff>
    </xdr:to>
    <xdr:pic>
      <xdr:nvPicPr>
        <xdr:cNvPr id="158" name="Imagen 157"/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825" y="68865750"/>
          <a:ext cx="2114549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89</xdr:row>
      <xdr:rowOff>47625</xdr:rowOff>
    </xdr:from>
    <xdr:to>
      <xdr:col>4</xdr:col>
      <xdr:colOff>2162175</xdr:colOff>
      <xdr:row>89</xdr:row>
      <xdr:rowOff>1200150</xdr:rowOff>
    </xdr:to>
    <xdr:pic>
      <xdr:nvPicPr>
        <xdr:cNvPr id="159" name="Imagen 158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70237350"/>
          <a:ext cx="210502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89</xdr:row>
      <xdr:rowOff>57149</xdr:rowOff>
    </xdr:from>
    <xdr:to>
      <xdr:col>6</xdr:col>
      <xdr:colOff>2190750</xdr:colOff>
      <xdr:row>89</xdr:row>
      <xdr:rowOff>1219794</xdr:rowOff>
    </xdr:to>
    <xdr:pic>
      <xdr:nvPicPr>
        <xdr:cNvPr id="160" name="Imagen 159"/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70246874"/>
          <a:ext cx="2133600" cy="1162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93</xdr:row>
      <xdr:rowOff>57150</xdr:rowOff>
    </xdr:from>
    <xdr:to>
      <xdr:col>4</xdr:col>
      <xdr:colOff>2200274</xdr:colOff>
      <xdr:row>93</xdr:row>
      <xdr:rowOff>1209675</xdr:rowOff>
    </xdr:to>
    <xdr:pic>
      <xdr:nvPicPr>
        <xdr:cNvPr id="163" name="Imagen 162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71628000"/>
          <a:ext cx="214312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93</xdr:row>
      <xdr:rowOff>57150</xdr:rowOff>
    </xdr:from>
    <xdr:to>
      <xdr:col>6</xdr:col>
      <xdr:colOff>2181225</xdr:colOff>
      <xdr:row>93</xdr:row>
      <xdr:rowOff>1219796</xdr:rowOff>
    </xdr:to>
    <xdr:pic>
      <xdr:nvPicPr>
        <xdr:cNvPr id="164" name="Imagen 163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299" y="71628000"/>
          <a:ext cx="2114551" cy="116264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47624</xdr:colOff>
      <xdr:row>94</xdr:row>
      <xdr:rowOff>57150</xdr:rowOff>
    </xdr:from>
    <xdr:to>
      <xdr:col>4</xdr:col>
      <xdr:colOff>2190749</xdr:colOff>
      <xdr:row>94</xdr:row>
      <xdr:rowOff>1203722</xdr:rowOff>
    </xdr:to>
    <xdr:pic>
      <xdr:nvPicPr>
        <xdr:cNvPr id="165" name="Imagen 164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49" y="73009125"/>
          <a:ext cx="2143125" cy="114657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94</xdr:row>
      <xdr:rowOff>57150</xdr:rowOff>
    </xdr:from>
    <xdr:to>
      <xdr:col>6</xdr:col>
      <xdr:colOff>2181225</xdr:colOff>
      <xdr:row>94</xdr:row>
      <xdr:rowOff>1209675</xdr:rowOff>
    </xdr:to>
    <xdr:pic>
      <xdr:nvPicPr>
        <xdr:cNvPr id="166" name="Imagen 165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73009125"/>
          <a:ext cx="2114550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95</xdr:row>
      <xdr:rowOff>57150</xdr:rowOff>
    </xdr:from>
    <xdr:to>
      <xdr:col>4</xdr:col>
      <xdr:colOff>2171700</xdr:colOff>
      <xdr:row>95</xdr:row>
      <xdr:rowOff>1219795</xdr:rowOff>
    </xdr:to>
    <xdr:pic>
      <xdr:nvPicPr>
        <xdr:cNvPr id="167" name="Imagen 166"/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74390250"/>
          <a:ext cx="2105026" cy="1162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95</xdr:row>
      <xdr:rowOff>57150</xdr:rowOff>
    </xdr:from>
    <xdr:to>
      <xdr:col>6</xdr:col>
      <xdr:colOff>2162175</xdr:colOff>
      <xdr:row>95</xdr:row>
      <xdr:rowOff>1209080</xdr:rowOff>
    </xdr:to>
    <xdr:pic>
      <xdr:nvPicPr>
        <xdr:cNvPr id="168" name="Imagen 167"/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74390250"/>
          <a:ext cx="2105025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47625</xdr:colOff>
      <xdr:row>96</xdr:row>
      <xdr:rowOff>47625</xdr:rowOff>
    </xdr:from>
    <xdr:to>
      <xdr:col>4</xdr:col>
      <xdr:colOff>2181225</xdr:colOff>
      <xdr:row>96</xdr:row>
      <xdr:rowOff>1204913</xdr:rowOff>
    </xdr:to>
    <xdr:pic>
      <xdr:nvPicPr>
        <xdr:cNvPr id="169" name="Imagen 168"/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50" y="75761850"/>
          <a:ext cx="2133600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76199</xdr:colOff>
      <xdr:row>96</xdr:row>
      <xdr:rowOff>57150</xdr:rowOff>
    </xdr:from>
    <xdr:to>
      <xdr:col>6</xdr:col>
      <xdr:colOff>2171700</xdr:colOff>
      <xdr:row>96</xdr:row>
      <xdr:rowOff>1209080</xdr:rowOff>
    </xdr:to>
    <xdr:pic>
      <xdr:nvPicPr>
        <xdr:cNvPr id="170" name="Imagen 169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824" y="75771375"/>
          <a:ext cx="2095501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30</xdr:row>
      <xdr:rowOff>57149</xdr:rowOff>
    </xdr:from>
    <xdr:to>
      <xdr:col>4</xdr:col>
      <xdr:colOff>2181225</xdr:colOff>
      <xdr:row>30</xdr:row>
      <xdr:rowOff>1209674</xdr:rowOff>
    </xdr:to>
    <xdr:pic>
      <xdr:nvPicPr>
        <xdr:cNvPr id="146" name="Imagen 145"/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317"/>
        <a:stretch/>
      </xdr:blipFill>
      <xdr:spPr>
        <a:xfrm>
          <a:off x="3990975" y="19145249"/>
          <a:ext cx="212407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30</xdr:row>
      <xdr:rowOff>57150</xdr:rowOff>
    </xdr:from>
    <xdr:to>
      <xdr:col>6</xdr:col>
      <xdr:colOff>2181225</xdr:colOff>
      <xdr:row>30</xdr:row>
      <xdr:rowOff>1219200</xdr:rowOff>
    </xdr:to>
    <xdr:pic>
      <xdr:nvPicPr>
        <xdr:cNvPr id="155" name="Imagen 154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5" y="19145250"/>
          <a:ext cx="2124075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76199</xdr:colOff>
      <xdr:row>31</xdr:row>
      <xdr:rowOff>57150</xdr:rowOff>
    </xdr:from>
    <xdr:to>
      <xdr:col>4</xdr:col>
      <xdr:colOff>2181224</xdr:colOff>
      <xdr:row>31</xdr:row>
      <xdr:rowOff>1200150</xdr:rowOff>
    </xdr:to>
    <xdr:pic>
      <xdr:nvPicPr>
        <xdr:cNvPr id="156" name="Imagen 155"/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024" y="20526375"/>
          <a:ext cx="2105025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31</xdr:row>
      <xdr:rowOff>47625</xdr:rowOff>
    </xdr:from>
    <xdr:to>
      <xdr:col>6</xdr:col>
      <xdr:colOff>2190749</xdr:colOff>
      <xdr:row>31</xdr:row>
      <xdr:rowOff>1204913</xdr:rowOff>
    </xdr:to>
    <xdr:pic>
      <xdr:nvPicPr>
        <xdr:cNvPr id="161" name="Imagen 160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299" y="20516850"/>
          <a:ext cx="2124075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32</xdr:row>
      <xdr:rowOff>66675</xdr:rowOff>
    </xdr:from>
    <xdr:to>
      <xdr:col>4</xdr:col>
      <xdr:colOff>2190750</xdr:colOff>
      <xdr:row>32</xdr:row>
      <xdr:rowOff>1208009</xdr:rowOff>
    </xdr:to>
    <xdr:pic>
      <xdr:nvPicPr>
        <xdr:cNvPr id="162" name="Imagen 161"/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243"/>
        <a:stretch/>
      </xdr:blipFill>
      <xdr:spPr>
        <a:xfrm>
          <a:off x="4000499" y="21917025"/>
          <a:ext cx="2124076" cy="114133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32</xdr:row>
      <xdr:rowOff>57149</xdr:rowOff>
    </xdr:from>
    <xdr:to>
      <xdr:col>6</xdr:col>
      <xdr:colOff>2171700</xdr:colOff>
      <xdr:row>32</xdr:row>
      <xdr:rowOff>1209692</xdr:rowOff>
    </xdr:to>
    <xdr:pic>
      <xdr:nvPicPr>
        <xdr:cNvPr id="171" name="Imagen 170"/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5084"/>
        <a:stretch/>
      </xdr:blipFill>
      <xdr:spPr>
        <a:xfrm>
          <a:off x="8496299" y="21907499"/>
          <a:ext cx="2105026" cy="115254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76199</xdr:colOff>
      <xdr:row>33</xdr:row>
      <xdr:rowOff>47625</xdr:rowOff>
    </xdr:from>
    <xdr:to>
      <xdr:col>4</xdr:col>
      <xdr:colOff>2181224</xdr:colOff>
      <xdr:row>33</xdr:row>
      <xdr:rowOff>1209675</xdr:rowOff>
    </xdr:to>
    <xdr:pic>
      <xdr:nvPicPr>
        <xdr:cNvPr id="172" name="Imagen 171"/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759"/>
        <a:stretch/>
      </xdr:blipFill>
      <xdr:spPr>
        <a:xfrm>
          <a:off x="4010024" y="23279100"/>
          <a:ext cx="2105025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33</xdr:row>
      <xdr:rowOff>47625</xdr:rowOff>
    </xdr:from>
    <xdr:to>
      <xdr:col>6</xdr:col>
      <xdr:colOff>2190749</xdr:colOff>
      <xdr:row>33</xdr:row>
      <xdr:rowOff>1219894</xdr:rowOff>
    </xdr:to>
    <xdr:pic>
      <xdr:nvPicPr>
        <xdr:cNvPr id="173" name="Imagen 172"/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809"/>
        <a:stretch/>
      </xdr:blipFill>
      <xdr:spPr>
        <a:xfrm>
          <a:off x="8486775" y="23279100"/>
          <a:ext cx="2133599" cy="117226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34</xdr:row>
      <xdr:rowOff>57150</xdr:rowOff>
    </xdr:from>
    <xdr:to>
      <xdr:col>4</xdr:col>
      <xdr:colOff>2181225</xdr:colOff>
      <xdr:row>34</xdr:row>
      <xdr:rowOff>1207294</xdr:rowOff>
    </xdr:to>
    <xdr:pic>
      <xdr:nvPicPr>
        <xdr:cNvPr id="174" name="Imagen 173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24669750"/>
          <a:ext cx="2124075" cy="115014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34</xdr:row>
      <xdr:rowOff>47625</xdr:rowOff>
    </xdr:from>
    <xdr:to>
      <xdr:col>6</xdr:col>
      <xdr:colOff>2152650</xdr:colOff>
      <xdr:row>34</xdr:row>
      <xdr:rowOff>1219200</xdr:rowOff>
    </xdr:to>
    <xdr:pic>
      <xdr:nvPicPr>
        <xdr:cNvPr id="175" name="Imagen 174"/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00"/>
        <a:stretch/>
      </xdr:blipFill>
      <xdr:spPr>
        <a:xfrm>
          <a:off x="8505825" y="24660225"/>
          <a:ext cx="2076450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85725</xdr:colOff>
      <xdr:row>35</xdr:row>
      <xdr:rowOff>57150</xdr:rowOff>
    </xdr:from>
    <xdr:to>
      <xdr:col>4</xdr:col>
      <xdr:colOff>2143125</xdr:colOff>
      <xdr:row>35</xdr:row>
      <xdr:rowOff>1209675</xdr:rowOff>
    </xdr:to>
    <xdr:pic>
      <xdr:nvPicPr>
        <xdr:cNvPr id="178" name="Imagen 177"/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40"/>
        <a:stretch/>
      </xdr:blipFill>
      <xdr:spPr>
        <a:xfrm>
          <a:off x="4019550" y="26050875"/>
          <a:ext cx="2057400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85725</xdr:colOff>
      <xdr:row>35</xdr:row>
      <xdr:rowOff>66675</xdr:rowOff>
    </xdr:from>
    <xdr:to>
      <xdr:col>6</xdr:col>
      <xdr:colOff>2162175</xdr:colOff>
      <xdr:row>35</xdr:row>
      <xdr:rowOff>1209675</xdr:rowOff>
    </xdr:to>
    <xdr:pic>
      <xdr:nvPicPr>
        <xdr:cNvPr id="179" name="Imagen 178"/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9362"/>
        <a:stretch/>
      </xdr:blipFill>
      <xdr:spPr>
        <a:xfrm>
          <a:off x="8515350" y="26060400"/>
          <a:ext cx="207645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36</xdr:row>
      <xdr:rowOff>57150</xdr:rowOff>
    </xdr:from>
    <xdr:to>
      <xdr:col>4</xdr:col>
      <xdr:colOff>2181225</xdr:colOff>
      <xdr:row>36</xdr:row>
      <xdr:rowOff>1200150</xdr:rowOff>
    </xdr:to>
    <xdr:pic>
      <xdr:nvPicPr>
        <xdr:cNvPr id="180" name="Imagen 179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7432000"/>
          <a:ext cx="211455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36</xdr:row>
      <xdr:rowOff>66675</xdr:rowOff>
    </xdr:from>
    <xdr:to>
      <xdr:col>6</xdr:col>
      <xdr:colOff>2171700</xdr:colOff>
      <xdr:row>36</xdr:row>
      <xdr:rowOff>1209675</xdr:rowOff>
    </xdr:to>
    <xdr:pic>
      <xdr:nvPicPr>
        <xdr:cNvPr id="183" name="Imagen 182"/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436"/>
        <a:stretch/>
      </xdr:blipFill>
      <xdr:spPr>
        <a:xfrm>
          <a:off x="8505825" y="27441525"/>
          <a:ext cx="209550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37</xdr:row>
      <xdr:rowOff>76200</xdr:rowOff>
    </xdr:from>
    <xdr:to>
      <xdr:col>4</xdr:col>
      <xdr:colOff>2183015</xdr:colOff>
      <xdr:row>37</xdr:row>
      <xdr:rowOff>1200150</xdr:rowOff>
    </xdr:to>
    <xdr:pic>
      <xdr:nvPicPr>
        <xdr:cNvPr id="184" name="Imagen 183"/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8191"/>
        <a:stretch/>
      </xdr:blipFill>
      <xdr:spPr>
        <a:xfrm>
          <a:off x="4000500" y="28832175"/>
          <a:ext cx="2116340" cy="11239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37</xdr:row>
      <xdr:rowOff>66675</xdr:rowOff>
    </xdr:from>
    <xdr:to>
      <xdr:col>6</xdr:col>
      <xdr:colOff>2152650</xdr:colOff>
      <xdr:row>37</xdr:row>
      <xdr:rowOff>1202531</xdr:rowOff>
    </xdr:to>
    <xdr:pic>
      <xdr:nvPicPr>
        <xdr:cNvPr id="185" name="Imagen 184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299" y="28822650"/>
          <a:ext cx="2085976" cy="113585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38</xdr:row>
      <xdr:rowOff>66675</xdr:rowOff>
    </xdr:from>
    <xdr:to>
      <xdr:col>4</xdr:col>
      <xdr:colOff>2171699</xdr:colOff>
      <xdr:row>38</xdr:row>
      <xdr:rowOff>1200150</xdr:rowOff>
    </xdr:to>
    <xdr:pic>
      <xdr:nvPicPr>
        <xdr:cNvPr id="186" name="Imagen 185"/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419"/>
        <a:stretch/>
      </xdr:blipFill>
      <xdr:spPr>
        <a:xfrm>
          <a:off x="4000499" y="30203775"/>
          <a:ext cx="2105025" cy="11334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38</xdr:row>
      <xdr:rowOff>47625</xdr:rowOff>
    </xdr:from>
    <xdr:to>
      <xdr:col>6</xdr:col>
      <xdr:colOff>2190750</xdr:colOff>
      <xdr:row>38</xdr:row>
      <xdr:rowOff>1212057</xdr:rowOff>
    </xdr:to>
    <xdr:pic>
      <xdr:nvPicPr>
        <xdr:cNvPr id="187" name="Imagen 186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299" y="30184725"/>
          <a:ext cx="2124076" cy="116443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39</xdr:row>
      <xdr:rowOff>47626</xdr:rowOff>
    </xdr:from>
    <xdr:to>
      <xdr:col>4</xdr:col>
      <xdr:colOff>2200274</xdr:colOff>
      <xdr:row>39</xdr:row>
      <xdr:rowOff>1204914</xdr:rowOff>
    </xdr:to>
    <xdr:pic>
      <xdr:nvPicPr>
        <xdr:cNvPr id="188" name="Imagen 187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31565851"/>
          <a:ext cx="2143125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39</xdr:row>
      <xdr:rowOff>47625</xdr:rowOff>
    </xdr:from>
    <xdr:to>
      <xdr:col>6</xdr:col>
      <xdr:colOff>2143125</xdr:colOff>
      <xdr:row>39</xdr:row>
      <xdr:rowOff>1212056</xdr:rowOff>
    </xdr:to>
    <xdr:pic>
      <xdr:nvPicPr>
        <xdr:cNvPr id="189" name="Imagen 188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00" y="31565850"/>
          <a:ext cx="2076450" cy="116443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40</xdr:row>
      <xdr:rowOff>57150</xdr:rowOff>
    </xdr:from>
    <xdr:to>
      <xdr:col>4</xdr:col>
      <xdr:colOff>2199914</xdr:colOff>
      <xdr:row>40</xdr:row>
      <xdr:rowOff>1200150</xdr:rowOff>
    </xdr:to>
    <xdr:pic>
      <xdr:nvPicPr>
        <xdr:cNvPr id="181" name="Imagen 180"/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175"/>
        <a:stretch/>
      </xdr:blipFill>
      <xdr:spPr>
        <a:xfrm>
          <a:off x="3990975" y="32956500"/>
          <a:ext cx="2142764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40</xdr:row>
      <xdr:rowOff>47625</xdr:rowOff>
    </xdr:from>
    <xdr:to>
      <xdr:col>6</xdr:col>
      <xdr:colOff>2200275</xdr:colOff>
      <xdr:row>40</xdr:row>
      <xdr:rowOff>1209675</xdr:rowOff>
    </xdr:to>
    <xdr:pic>
      <xdr:nvPicPr>
        <xdr:cNvPr id="182" name="Imagen 181"/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837"/>
        <a:stretch/>
      </xdr:blipFill>
      <xdr:spPr>
        <a:xfrm>
          <a:off x="8496300" y="32946975"/>
          <a:ext cx="2133600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41</xdr:row>
      <xdr:rowOff>57148</xdr:rowOff>
    </xdr:from>
    <xdr:to>
      <xdr:col>4</xdr:col>
      <xdr:colOff>2181225</xdr:colOff>
      <xdr:row>41</xdr:row>
      <xdr:rowOff>1209674</xdr:rowOff>
    </xdr:to>
    <xdr:pic>
      <xdr:nvPicPr>
        <xdr:cNvPr id="190" name="Imagen 189"/>
        <xdr:cNvPicPr>
          <a:picLocks noChangeAspect="1"/>
        </xdr:cNvPicPr>
      </xdr:nvPicPr>
      <xdr:blipFill rotWithShape="1"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326"/>
        <a:stretch/>
      </xdr:blipFill>
      <xdr:spPr>
        <a:xfrm rot="10800000">
          <a:off x="4000500" y="34337623"/>
          <a:ext cx="2114550" cy="115252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41</xdr:row>
      <xdr:rowOff>57150</xdr:rowOff>
    </xdr:from>
    <xdr:to>
      <xdr:col>6</xdr:col>
      <xdr:colOff>2190750</xdr:colOff>
      <xdr:row>41</xdr:row>
      <xdr:rowOff>1200150</xdr:rowOff>
    </xdr:to>
    <xdr:pic>
      <xdr:nvPicPr>
        <xdr:cNvPr id="191" name="Imagen 190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825" y="34337625"/>
          <a:ext cx="2114550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42</xdr:row>
      <xdr:rowOff>57149</xdr:rowOff>
    </xdr:from>
    <xdr:to>
      <xdr:col>4</xdr:col>
      <xdr:colOff>2190750</xdr:colOff>
      <xdr:row>42</xdr:row>
      <xdr:rowOff>1205756</xdr:rowOff>
    </xdr:to>
    <xdr:pic>
      <xdr:nvPicPr>
        <xdr:cNvPr id="192" name="Imagen 191"/>
        <xdr:cNvPicPr>
          <a:picLocks noChangeAspect="1"/>
        </xdr:cNvPicPr>
      </xdr:nvPicPr>
      <xdr:blipFill rotWithShape="1"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556"/>
        <a:stretch/>
      </xdr:blipFill>
      <xdr:spPr>
        <a:xfrm>
          <a:off x="3990975" y="35718749"/>
          <a:ext cx="2133600" cy="114860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42</xdr:row>
      <xdr:rowOff>57150</xdr:rowOff>
    </xdr:from>
    <xdr:to>
      <xdr:col>6</xdr:col>
      <xdr:colOff>2200274</xdr:colOff>
      <xdr:row>42</xdr:row>
      <xdr:rowOff>1207334</xdr:rowOff>
    </xdr:to>
    <xdr:pic>
      <xdr:nvPicPr>
        <xdr:cNvPr id="193" name="Imagen 192"/>
        <xdr:cNvPicPr>
          <a:picLocks noChangeAspect="1"/>
        </xdr:cNvPicPr>
      </xdr:nvPicPr>
      <xdr:blipFill rotWithShape="1"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288"/>
        <a:stretch/>
      </xdr:blipFill>
      <xdr:spPr>
        <a:xfrm>
          <a:off x="8486774" y="35718750"/>
          <a:ext cx="2143125" cy="115018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47624</xdr:colOff>
      <xdr:row>43</xdr:row>
      <xdr:rowOff>57150</xdr:rowOff>
    </xdr:from>
    <xdr:to>
      <xdr:col>4</xdr:col>
      <xdr:colOff>2209799</xdr:colOff>
      <xdr:row>43</xdr:row>
      <xdr:rowOff>1195382</xdr:rowOff>
    </xdr:to>
    <xdr:pic>
      <xdr:nvPicPr>
        <xdr:cNvPr id="194" name="Imagen 193"/>
        <xdr:cNvPicPr>
          <a:picLocks noChangeAspect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2175"/>
        <a:stretch/>
      </xdr:blipFill>
      <xdr:spPr>
        <a:xfrm>
          <a:off x="3981449" y="37099875"/>
          <a:ext cx="2162175" cy="113823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66675</xdr:colOff>
      <xdr:row>43</xdr:row>
      <xdr:rowOff>57150</xdr:rowOff>
    </xdr:from>
    <xdr:to>
      <xdr:col>6</xdr:col>
      <xdr:colOff>2181225</xdr:colOff>
      <xdr:row>43</xdr:row>
      <xdr:rowOff>1206579</xdr:rowOff>
    </xdr:to>
    <xdr:pic>
      <xdr:nvPicPr>
        <xdr:cNvPr id="195" name="Imagen 194"/>
        <xdr:cNvPicPr>
          <a:picLocks noChangeAspect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097"/>
        <a:stretch/>
      </xdr:blipFill>
      <xdr:spPr>
        <a:xfrm>
          <a:off x="8496300" y="37099875"/>
          <a:ext cx="2114550" cy="114942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44</xdr:row>
      <xdr:rowOff>47625</xdr:rowOff>
    </xdr:from>
    <xdr:to>
      <xdr:col>4</xdr:col>
      <xdr:colOff>2171700</xdr:colOff>
      <xdr:row>44</xdr:row>
      <xdr:rowOff>1212621</xdr:rowOff>
    </xdr:to>
    <xdr:pic>
      <xdr:nvPicPr>
        <xdr:cNvPr id="196" name="Imagen 195"/>
        <xdr:cNvPicPr>
          <a:picLocks noChangeAspect="1"/>
        </xdr:cNvPicPr>
      </xdr:nvPicPr>
      <xdr:blipFill rotWithShape="1"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218"/>
        <a:stretch/>
      </xdr:blipFill>
      <xdr:spPr>
        <a:xfrm>
          <a:off x="3990975" y="38471475"/>
          <a:ext cx="2114550" cy="11649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44</xdr:row>
      <xdr:rowOff>47625</xdr:rowOff>
    </xdr:from>
    <xdr:to>
      <xdr:col>6</xdr:col>
      <xdr:colOff>2190750</xdr:colOff>
      <xdr:row>44</xdr:row>
      <xdr:rowOff>1219200</xdr:rowOff>
    </xdr:to>
    <xdr:pic>
      <xdr:nvPicPr>
        <xdr:cNvPr id="197" name="Imagen 196"/>
        <xdr:cNvPicPr>
          <a:picLocks noChangeAspect="1"/>
        </xdr:cNvPicPr>
      </xdr:nvPicPr>
      <xdr:blipFill rotWithShape="1"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12" b="15671"/>
        <a:stretch/>
      </xdr:blipFill>
      <xdr:spPr>
        <a:xfrm>
          <a:off x="8505825" y="38471475"/>
          <a:ext cx="2114550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66675</xdr:colOff>
      <xdr:row>45</xdr:row>
      <xdr:rowOff>57149</xdr:rowOff>
    </xdr:from>
    <xdr:to>
      <xdr:col>4</xdr:col>
      <xdr:colOff>2162175</xdr:colOff>
      <xdr:row>45</xdr:row>
      <xdr:rowOff>1200149</xdr:rowOff>
    </xdr:to>
    <xdr:pic>
      <xdr:nvPicPr>
        <xdr:cNvPr id="200" name="Imagen 199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476750" y="39385874"/>
          <a:ext cx="1143000" cy="20955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47624</xdr:colOff>
      <xdr:row>45</xdr:row>
      <xdr:rowOff>57150</xdr:rowOff>
    </xdr:from>
    <xdr:to>
      <xdr:col>6</xdr:col>
      <xdr:colOff>2162175</xdr:colOff>
      <xdr:row>45</xdr:row>
      <xdr:rowOff>1209080</xdr:rowOff>
    </xdr:to>
    <xdr:pic>
      <xdr:nvPicPr>
        <xdr:cNvPr id="201" name="Imagen 200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49" y="39862125"/>
          <a:ext cx="2114551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57151</xdr:colOff>
      <xdr:row>46</xdr:row>
      <xdr:rowOff>57149</xdr:rowOff>
    </xdr:from>
    <xdr:to>
      <xdr:col>4</xdr:col>
      <xdr:colOff>2171703</xdr:colOff>
      <xdr:row>46</xdr:row>
      <xdr:rowOff>1200149</xdr:rowOff>
    </xdr:to>
    <xdr:pic>
      <xdr:nvPicPr>
        <xdr:cNvPr id="202" name="Imagen 201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476752" y="40757473"/>
          <a:ext cx="1143000" cy="211455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46</xdr:row>
      <xdr:rowOff>47625</xdr:rowOff>
    </xdr:from>
    <xdr:to>
      <xdr:col>6</xdr:col>
      <xdr:colOff>2200274</xdr:colOff>
      <xdr:row>46</xdr:row>
      <xdr:rowOff>1219199</xdr:rowOff>
    </xdr:to>
    <xdr:pic>
      <xdr:nvPicPr>
        <xdr:cNvPr id="203" name="Imagen 202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774" y="41233725"/>
          <a:ext cx="2143125" cy="117157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47</xdr:row>
      <xdr:rowOff>47625</xdr:rowOff>
    </xdr:from>
    <xdr:to>
      <xdr:col>4</xdr:col>
      <xdr:colOff>2181224</xdr:colOff>
      <xdr:row>47</xdr:row>
      <xdr:rowOff>1204913</xdr:rowOff>
    </xdr:to>
    <xdr:pic>
      <xdr:nvPicPr>
        <xdr:cNvPr id="204" name="Imagen 203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4" y="42614850"/>
          <a:ext cx="2124075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47625</xdr:colOff>
      <xdr:row>47</xdr:row>
      <xdr:rowOff>47625</xdr:rowOff>
    </xdr:from>
    <xdr:to>
      <xdr:col>6</xdr:col>
      <xdr:colOff>2162175</xdr:colOff>
      <xdr:row>47</xdr:row>
      <xdr:rowOff>1204913</xdr:rowOff>
    </xdr:to>
    <xdr:pic>
      <xdr:nvPicPr>
        <xdr:cNvPr id="205" name="Imagen 204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0" y="42614850"/>
          <a:ext cx="2114550" cy="1157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48</xdr:row>
      <xdr:rowOff>47625</xdr:rowOff>
    </xdr:from>
    <xdr:to>
      <xdr:col>4</xdr:col>
      <xdr:colOff>2171700</xdr:colOff>
      <xdr:row>48</xdr:row>
      <xdr:rowOff>1222223</xdr:rowOff>
    </xdr:to>
    <xdr:pic>
      <xdr:nvPicPr>
        <xdr:cNvPr id="206" name="Imagen 205"/>
        <xdr:cNvPicPr>
          <a:picLocks noChangeAspect="1"/>
        </xdr:cNvPicPr>
      </xdr:nvPicPr>
      <xdr:blipFill rotWithShape="1"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229" b="4771"/>
        <a:stretch/>
      </xdr:blipFill>
      <xdr:spPr>
        <a:xfrm>
          <a:off x="3990975" y="43995975"/>
          <a:ext cx="2114550" cy="117459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66674</xdr:colOff>
      <xdr:row>48</xdr:row>
      <xdr:rowOff>57150</xdr:rowOff>
    </xdr:from>
    <xdr:to>
      <xdr:col>6</xdr:col>
      <xdr:colOff>2190749</xdr:colOff>
      <xdr:row>48</xdr:row>
      <xdr:rowOff>1207757</xdr:rowOff>
    </xdr:to>
    <xdr:pic>
      <xdr:nvPicPr>
        <xdr:cNvPr id="207" name="Imagen 206"/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70"/>
        <a:stretch/>
      </xdr:blipFill>
      <xdr:spPr>
        <a:xfrm>
          <a:off x="8496299" y="44005500"/>
          <a:ext cx="2124075" cy="115060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49</xdr:row>
      <xdr:rowOff>57150</xdr:rowOff>
    </xdr:from>
    <xdr:to>
      <xdr:col>4</xdr:col>
      <xdr:colOff>2190750</xdr:colOff>
      <xdr:row>49</xdr:row>
      <xdr:rowOff>1214437</xdr:rowOff>
    </xdr:to>
    <xdr:pic>
      <xdr:nvPicPr>
        <xdr:cNvPr id="208" name="Imagen 207"/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975" y="45386625"/>
          <a:ext cx="2133600" cy="115728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49</xdr:row>
      <xdr:rowOff>47625</xdr:rowOff>
    </xdr:from>
    <xdr:to>
      <xdr:col>6</xdr:col>
      <xdr:colOff>2200274</xdr:colOff>
      <xdr:row>49</xdr:row>
      <xdr:rowOff>1200150</xdr:rowOff>
    </xdr:to>
    <xdr:pic>
      <xdr:nvPicPr>
        <xdr:cNvPr id="209" name="Imagen 208"/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525"/>
        <a:stretch/>
      </xdr:blipFill>
      <xdr:spPr>
        <a:xfrm>
          <a:off x="8486774" y="45377100"/>
          <a:ext cx="214312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123825</xdr:colOff>
      <xdr:row>67</xdr:row>
      <xdr:rowOff>87406</xdr:rowOff>
    </xdr:from>
    <xdr:to>
      <xdr:col>4</xdr:col>
      <xdr:colOff>2143125</xdr:colOff>
      <xdr:row>67</xdr:row>
      <xdr:rowOff>1226130</xdr:rowOff>
    </xdr:to>
    <xdr:pic>
      <xdr:nvPicPr>
        <xdr:cNvPr id="212" name="Imagen 211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57650" y="73039381"/>
          <a:ext cx="2019300" cy="113872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77881</xdr:colOff>
      <xdr:row>67</xdr:row>
      <xdr:rowOff>44823</xdr:rowOff>
    </xdr:from>
    <xdr:to>
      <xdr:col>6</xdr:col>
      <xdr:colOff>2192431</xdr:colOff>
      <xdr:row>67</xdr:row>
      <xdr:rowOff>1217695</xdr:rowOff>
    </xdr:to>
    <xdr:pic>
      <xdr:nvPicPr>
        <xdr:cNvPr id="213" name="Imagen 212"/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5910" y="86643882"/>
          <a:ext cx="2114550" cy="117287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152400</xdr:colOff>
      <xdr:row>81</xdr:row>
      <xdr:rowOff>58830</xdr:rowOff>
    </xdr:from>
    <xdr:to>
      <xdr:col>4</xdr:col>
      <xdr:colOff>2171700</xdr:colOff>
      <xdr:row>81</xdr:row>
      <xdr:rowOff>1251387</xdr:rowOff>
    </xdr:to>
    <xdr:pic>
      <xdr:nvPicPr>
        <xdr:cNvPr id="216" name="Imagen 215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6225" y="90965430"/>
          <a:ext cx="2019300" cy="119255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77880</xdr:colOff>
      <xdr:row>81</xdr:row>
      <xdr:rowOff>57150</xdr:rowOff>
    </xdr:from>
    <xdr:to>
      <xdr:col>6</xdr:col>
      <xdr:colOff>2182906</xdr:colOff>
      <xdr:row>81</xdr:row>
      <xdr:rowOff>1245150</xdr:rowOff>
    </xdr:to>
    <xdr:pic>
      <xdr:nvPicPr>
        <xdr:cNvPr id="217" name="Imagen 216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7505" y="90963750"/>
          <a:ext cx="2105026" cy="1188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82</xdr:row>
      <xdr:rowOff>47624</xdr:rowOff>
    </xdr:from>
    <xdr:to>
      <xdr:col>4</xdr:col>
      <xdr:colOff>2171699</xdr:colOff>
      <xdr:row>82</xdr:row>
      <xdr:rowOff>1200149</xdr:rowOff>
    </xdr:to>
    <xdr:pic>
      <xdr:nvPicPr>
        <xdr:cNvPr id="218" name="Imagen 217"/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90954224"/>
          <a:ext cx="2105025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47625</xdr:colOff>
      <xdr:row>82</xdr:row>
      <xdr:rowOff>47625</xdr:rowOff>
    </xdr:from>
    <xdr:to>
      <xdr:col>6</xdr:col>
      <xdr:colOff>2162175</xdr:colOff>
      <xdr:row>82</xdr:row>
      <xdr:rowOff>1210270</xdr:rowOff>
    </xdr:to>
    <xdr:pic>
      <xdr:nvPicPr>
        <xdr:cNvPr id="219" name="Imagen 218"/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0" y="90954225"/>
          <a:ext cx="2114550" cy="1162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76200</xdr:colOff>
      <xdr:row>87</xdr:row>
      <xdr:rowOff>47626</xdr:rowOff>
    </xdr:from>
    <xdr:to>
      <xdr:col>4</xdr:col>
      <xdr:colOff>2190750</xdr:colOff>
      <xdr:row>87</xdr:row>
      <xdr:rowOff>1206576</xdr:rowOff>
    </xdr:to>
    <xdr:pic>
      <xdr:nvPicPr>
        <xdr:cNvPr id="222" name="Imagen 221"/>
        <xdr:cNvPicPr>
          <a:picLocks noChangeAspect="1"/>
        </xdr:cNvPicPr>
      </xdr:nvPicPr>
      <xdr:blipFill rotWithShape="1"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4183"/>
        <a:stretch/>
      </xdr:blipFill>
      <xdr:spPr>
        <a:xfrm>
          <a:off x="4010025" y="97859851"/>
          <a:ext cx="2114550" cy="11589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87</xdr:row>
      <xdr:rowOff>47626</xdr:rowOff>
    </xdr:from>
    <xdr:to>
      <xdr:col>6</xdr:col>
      <xdr:colOff>2190749</xdr:colOff>
      <xdr:row>87</xdr:row>
      <xdr:rowOff>1205250</xdr:rowOff>
    </xdr:to>
    <xdr:pic>
      <xdr:nvPicPr>
        <xdr:cNvPr id="223" name="Imagen 222"/>
        <xdr:cNvPicPr>
          <a:picLocks noChangeAspect="1"/>
        </xdr:cNvPicPr>
      </xdr:nvPicPr>
      <xdr:blipFill rotWithShape="1"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470"/>
        <a:stretch/>
      </xdr:blipFill>
      <xdr:spPr>
        <a:xfrm>
          <a:off x="8486775" y="97859851"/>
          <a:ext cx="2133599" cy="115762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57149</xdr:colOff>
      <xdr:row>90</xdr:row>
      <xdr:rowOff>47625</xdr:rowOff>
    </xdr:from>
    <xdr:to>
      <xdr:col>4</xdr:col>
      <xdr:colOff>2152650</xdr:colOff>
      <xdr:row>90</xdr:row>
      <xdr:rowOff>1215367</xdr:rowOff>
    </xdr:to>
    <xdr:pic>
      <xdr:nvPicPr>
        <xdr:cNvPr id="226" name="Imagen 225"/>
        <xdr:cNvPicPr>
          <a:picLocks noChangeAspect="1"/>
        </xdr:cNvPicPr>
      </xdr:nvPicPr>
      <xdr:blipFill rotWithShape="1"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2519"/>
        <a:stretch/>
      </xdr:blipFill>
      <xdr:spPr>
        <a:xfrm>
          <a:off x="3990974" y="102003225"/>
          <a:ext cx="2095501" cy="116774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90</xdr:row>
      <xdr:rowOff>47624</xdr:rowOff>
    </xdr:from>
    <xdr:to>
      <xdr:col>6</xdr:col>
      <xdr:colOff>2181224</xdr:colOff>
      <xdr:row>90</xdr:row>
      <xdr:rowOff>1219199</xdr:rowOff>
    </xdr:to>
    <xdr:pic>
      <xdr:nvPicPr>
        <xdr:cNvPr id="227" name="Imagen 226"/>
        <xdr:cNvPicPr>
          <a:picLocks noChangeAspect="1"/>
        </xdr:cNvPicPr>
      </xdr:nvPicPr>
      <xdr:blipFill rotWithShape="1"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109"/>
        <a:stretch/>
      </xdr:blipFill>
      <xdr:spPr>
        <a:xfrm>
          <a:off x="8486774" y="102003224"/>
          <a:ext cx="2124075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57150</xdr:colOff>
      <xdr:row>91</xdr:row>
      <xdr:rowOff>57150</xdr:rowOff>
    </xdr:from>
    <xdr:to>
      <xdr:col>4</xdr:col>
      <xdr:colOff>2171700</xdr:colOff>
      <xdr:row>91</xdr:row>
      <xdr:rowOff>1219200</xdr:rowOff>
    </xdr:to>
    <xdr:pic>
      <xdr:nvPicPr>
        <xdr:cNvPr id="228" name="Imagen 227"/>
        <xdr:cNvPicPr>
          <a:picLocks noChangeAspect="1"/>
        </xdr:cNvPicPr>
      </xdr:nvPicPr>
      <xdr:blipFill rotWithShape="1"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366"/>
        <a:stretch/>
      </xdr:blipFill>
      <xdr:spPr>
        <a:xfrm>
          <a:off x="3990975" y="103393875"/>
          <a:ext cx="2114550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57149</xdr:colOff>
      <xdr:row>91</xdr:row>
      <xdr:rowOff>47625</xdr:rowOff>
    </xdr:from>
    <xdr:to>
      <xdr:col>6</xdr:col>
      <xdr:colOff>2181225</xdr:colOff>
      <xdr:row>91</xdr:row>
      <xdr:rowOff>1208780</xdr:rowOff>
    </xdr:to>
    <xdr:pic>
      <xdr:nvPicPr>
        <xdr:cNvPr id="229" name="Imagen 228"/>
        <xdr:cNvPicPr>
          <a:picLocks noChangeAspect="1"/>
        </xdr:cNvPicPr>
      </xdr:nvPicPr>
      <xdr:blipFill rotWithShape="1"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331"/>
        <a:stretch/>
      </xdr:blipFill>
      <xdr:spPr>
        <a:xfrm>
          <a:off x="8486774" y="103384350"/>
          <a:ext cx="2124076" cy="116115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66674</xdr:colOff>
      <xdr:row>92</xdr:row>
      <xdr:rowOff>57149</xdr:rowOff>
    </xdr:from>
    <xdr:to>
      <xdr:col>4</xdr:col>
      <xdr:colOff>2190749</xdr:colOff>
      <xdr:row>92</xdr:row>
      <xdr:rowOff>1214436</xdr:rowOff>
    </xdr:to>
    <xdr:pic>
      <xdr:nvPicPr>
        <xdr:cNvPr id="230" name="Imagen 229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104774999"/>
          <a:ext cx="2124075" cy="115728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57150</xdr:colOff>
      <xdr:row>92</xdr:row>
      <xdr:rowOff>47624</xdr:rowOff>
    </xdr:from>
    <xdr:to>
      <xdr:col>6</xdr:col>
      <xdr:colOff>2190750</xdr:colOff>
      <xdr:row>92</xdr:row>
      <xdr:rowOff>1200149</xdr:rowOff>
    </xdr:to>
    <xdr:pic>
      <xdr:nvPicPr>
        <xdr:cNvPr id="231" name="Imagen 230"/>
        <xdr:cNvPicPr>
          <a:picLocks noChangeAspect="1"/>
        </xdr:cNvPicPr>
      </xdr:nvPicPr>
      <xdr:blipFill rotWithShape="1"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053"/>
        <a:stretch/>
      </xdr:blipFill>
      <xdr:spPr>
        <a:xfrm>
          <a:off x="8486775" y="104765474"/>
          <a:ext cx="2133600" cy="11525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76200</xdr:colOff>
      <xdr:row>97</xdr:row>
      <xdr:rowOff>57150</xdr:rowOff>
    </xdr:from>
    <xdr:to>
      <xdr:col>4</xdr:col>
      <xdr:colOff>2190750</xdr:colOff>
      <xdr:row>97</xdr:row>
      <xdr:rowOff>1207294</xdr:rowOff>
    </xdr:to>
    <xdr:pic>
      <xdr:nvPicPr>
        <xdr:cNvPr id="234" name="Imagen 23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025" y="111680625"/>
          <a:ext cx="2114550" cy="115014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76200</xdr:colOff>
      <xdr:row>97</xdr:row>
      <xdr:rowOff>57150</xdr:rowOff>
    </xdr:from>
    <xdr:to>
      <xdr:col>6</xdr:col>
      <xdr:colOff>2171700</xdr:colOff>
      <xdr:row>97</xdr:row>
      <xdr:rowOff>1188022</xdr:rowOff>
    </xdr:to>
    <xdr:pic>
      <xdr:nvPicPr>
        <xdr:cNvPr id="235" name="Imagen 234"/>
        <xdr:cNvPicPr>
          <a:picLocks noChangeAspect="1"/>
        </xdr:cNvPicPr>
      </xdr:nvPicPr>
      <xdr:blipFill rotWithShape="1"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5459"/>
        <a:stretch/>
      </xdr:blipFill>
      <xdr:spPr>
        <a:xfrm rot="10800000">
          <a:off x="8505825" y="111680625"/>
          <a:ext cx="2095500" cy="113087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47625</xdr:colOff>
      <xdr:row>102</xdr:row>
      <xdr:rowOff>57150</xdr:rowOff>
    </xdr:from>
    <xdr:to>
      <xdr:col>4</xdr:col>
      <xdr:colOff>2200275</xdr:colOff>
      <xdr:row>102</xdr:row>
      <xdr:rowOff>1219200</xdr:rowOff>
    </xdr:to>
    <xdr:pic>
      <xdr:nvPicPr>
        <xdr:cNvPr id="238" name="Imagen 237"/>
        <xdr:cNvPicPr>
          <a:picLocks noChangeAspect="1"/>
        </xdr:cNvPicPr>
      </xdr:nvPicPr>
      <xdr:blipFill rotWithShape="1"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91"/>
        <a:stretch/>
      </xdr:blipFill>
      <xdr:spPr>
        <a:xfrm rot="10800000">
          <a:off x="3981450" y="118586250"/>
          <a:ext cx="2152650" cy="11620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47624</xdr:colOff>
      <xdr:row>102</xdr:row>
      <xdr:rowOff>47624</xdr:rowOff>
    </xdr:from>
    <xdr:to>
      <xdr:col>6</xdr:col>
      <xdr:colOff>2152649</xdr:colOff>
      <xdr:row>102</xdr:row>
      <xdr:rowOff>1219199</xdr:rowOff>
    </xdr:to>
    <xdr:pic>
      <xdr:nvPicPr>
        <xdr:cNvPr id="239" name="Imagen 238"/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49" y="118576724"/>
          <a:ext cx="2105025" cy="11715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89646</xdr:colOff>
      <xdr:row>25</xdr:row>
      <xdr:rowOff>67235</xdr:rowOff>
    </xdr:from>
    <xdr:to>
      <xdr:col>4</xdr:col>
      <xdr:colOff>2185147</xdr:colOff>
      <xdr:row>25</xdr:row>
      <xdr:rowOff>1210235</xdr:rowOff>
    </xdr:to>
    <xdr:pic>
      <xdr:nvPicPr>
        <xdr:cNvPr id="215" name="Imagen 214"/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2911" y="19128441"/>
          <a:ext cx="2095501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78439</xdr:colOff>
      <xdr:row>25</xdr:row>
      <xdr:rowOff>56028</xdr:rowOff>
    </xdr:from>
    <xdr:to>
      <xdr:col>6</xdr:col>
      <xdr:colOff>2185146</xdr:colOff>
      <xdr:row>25</xdr:row>
      <xdr:rowOff>1215838</xdr:rowOff>
    </xdr:to>
    <xdr:pic>
      <xdr:nvPicPr>
        <xdr:cNvPr id="220" name="Imagen 219"/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516468" y="19117234"/>
          <a:ext cx="2106707" cy="115981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26</xdr:row>
      <xdr:rowOff>67236</xdr:rowOff>
    </xdr:from>
    <xdr:to>
      <xdr:col>4</xdr:col>
      <xdr:colOff>2185147</xdr:colOff>
      <xdr:row>26</xdr:row>
      <xdr:rowOff>1199030</xdr:rowOff>
    </xdr:to>
    <xdr:pic>
      <xdr:nvPicPr>
        <xdr:cNvPr id="221" name="Imagen 220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6" y="20506765"/>
          <a:ext cx="2106706" cy="11317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56029</xdr:colOff>
      <xdr:row>26</xdr:row>
      <xdr:rowOff>56029</xdr:rowOff>
    </xdr:from>
    <xdr:to>
      <xdr:col>6</xdr:col>
      <xdr:colOff>2185147</xdr:colOff>
      <xdr:row>26</xdr:row>
      <xdr:rowOff>1196928</xdr:rowOff>
    </xdr:to>
    <xdr:pic>
      <xdr:nvPicPr>
        <xdr:cNvPr id="224" name="Imagen 223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8" y="20495558"/>
          <a:ext cx="2129118" cy="11408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78440</xdr:colOff>
      <xdr:row>27</xdr:row>
      <xdr:rowOff>78440</xdr:rowOff>
    </xdr:from>
    <xdr:to>
      <xdr:col>4</xdr:col>
      <xdr:colOff>2173941</xdr:colOff>
      <xdr:row>27</xdr:row>
      <xdr:rowOff>1194125</xdr:rowOff>
    </xdr:to>
    <xdr:pic>
      <xdr:nvPicPr>
        <xdr:cNvPr id="225" name="Imagen 224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5" y="21896293"/>
          <a:ext cx="2095501" cy="111568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56028</xdr:colOff>
      <xdr:row>27</xdr:row>
      <xdr:rowOff>56028</xdr:rowOff>
    </xdr:from>
    <xdr:to>
      <xdr:col>6</xdr:col>
      <xdr:colOff>2196353</xdr:colOff>
      <xdr:row>27</xdr:row>
      <xdr:rowOff>1203231</xdr:rowOff>
    </xdr:to>
    <xdr:pic>
      <xdr:nvPicPr>
        <xdr:cNvPr id="232" name="Imagen 231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7" y="21873881"/>
          <a:ext cx="2140325" cy="114720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28</xdr:row>
      <xdr:rowOff>67234</xdr:rowOff>
    </xdr:from>
    <xdr:to>
      <xdr:col>4</xdr:col>
      <xdr:colOff>2162735</xdr:colOff>
      <xdr:row>28</xdr:row>
      <xdr:rowOff>1210236</xdr:rowOff>
    </xdr:to>
    <xdr:pic>
      <xdr:nvPicPr>
        <xdr:cNvPr id="233" name="Imagen 232"/>
        <xdr:cNvPicPr>
          <a:picLocks noChangeAspect="1"/>
        </xdr:cNvPicPr>
      </xdr:nvPicPr>
      <xdr:blipFill rotWithShape="1"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7090"/>
        <a:stretch/>
      </xdr:blipFill>
      <xdr:spPr>
        <a:xfrm>
          <a:off x="4011706" y="23263410"/>
          <a:ext cx="2084294" cy="11430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56029</xdr:colOff>
      <xdr:row>28</xdr:row>
      <xdr:rowOff>56029</xdr:rowOff>
    </xdr:from>
    <xdr:to>
      <xdr:col>6</xdr:col>
      <xdr:colOff>2173942</xdr:colOff>
      <xdr:row>28</xdr:row>
      <xdr:rowOff>1199030</xdr:rowOff>
    </xdr:to>
    <xdr:pic>
      <xdr:nvPicPr>
        <xdr:cNvPr id="236" name="Imagen 235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8" y="23252205"/>
          <a:ext cx="2117913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29</xdr:row>
      <xdr:rowOff>67235</xdr:rowOff>
    </xdr:from>
    <xdr:to>
      <xdr:col>4</xdr:col>
      <xdr:colOff>2173941</xdr:colOff>
      <xdr:row>29</xdr:row>
      <xdr:rowOff>1195528</xdr:rowOff>
    </xdr:to>
    <xdr:pic>
      <xdr:nvPicPr>
        <xdr:cNvPr id="237" name="Imagen 236"/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24641735"/>
          <a:ext cx="2117913" cy="112829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56028</xdr:colOff>
      <xdr:row>29</xdr:row>
      <xdr:rowOff>56029</xdr:rowOff>
    </xdr:from>
    <xdr:to>
      <xdr:col>6</xdr:col>
      <xdr:colOff>2173941</xdr:colOff>
      <xdr:row>29</xdr:row>
      <xdr:rowOff>1199029</xdr:rowOff>
    </xdr:to>
    <xdr:pic>
      <xdr:nvPicPr>
        <xdr:cNvPr id="240" name="Imagen 239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7" y="24630529"/>
          <a:ext cx="2117913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20</xdr:row>
      <xdr:rowOff>67235</xdr:rowOff>
    </xdr:from>
    <xdr:to>
      <xdr:col>4</xdr:col>
      <xdr:colOff>2185147</xdr:colOff>
      <xdr:row>20</xdr:row>
      <xdr:rowOff>1199029</xdr:rowOff>
    </xdr:to>
    <xdr:pic>
      <xdr:nvPicPr>
        <xdr:cNvPr id="243" name="Imagen 242"/>
        <xdr:cNvPicPr>
          <a:picLocks noChangeAspect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54"/>
        <a:stretch/>
      </xdr:blipFill>
      <xdr:spPr>
        <a:xfrm>
          <a:off x="4000500" y="19128441"/>
          <a:ext cx="2117912" cy="11317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47706</xdr:colOff>
      <xdr:row>20</xdr:row>
      <xdr:rowOff>56029</xdr:rowOff>
    </xdr:from>
    <xdr:to>
      <xdr:col>6</xdr:col>
      <xdr:colOff>2196353</xdr:colOff>
      <xdr:row>20</xdr:row>
      <xdr:rowOff>1210235</xdr:rowOff>
    </xdr:to>
    <xdr:pic>
      <xdr:nvPicPr>
        <xdr:cNvPr id="244" name="Imagen 243"/>
        <xdr:cNvPicPr>
          <a:picLocks noChangeAspect="1"/>
        </xdr:cNvPicPr>
      </xdr:nvPicPr>
      <xdr:blipFill rotWithShape="1"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4145"/>
        <a:stretch/>
      </xdr:blipFill>
      <xdr:spPr>
        <a:xfrm>
          <a:off x="8485735" y="19117235"/>
          <a:ext cx="2148647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21</xdr:row>
      <xdr:rowOff>56030</xdr:rowOff>
    </xdr:from>
    <xdr:to>
      <xdr:col>4</xdr:col>
      <xdr:colOff>2185146</xdr:colOff>
      <xdr:row>21</xdr:row>
      <xdr:rowOff>1210236</xdr:rowOff>
    </xdr:to>
    <xdr:pic>
      <xdr:nvPicPr>
        <xdr:cNvPr id="245" name="Imagen 244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0495559"/>
          <a:ext cx="2117911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60049</xdr:colOff>
      <xdr:row>21</xdr:row>
      <xdr:rowOff>41562</xdr:rowOff>
    </xdr:from>
    <xdr:to>
      <xdr:col>6</xdr:col>
      <xdr:colOff>2181133</xdr:colOff>
      <xdr:row>21</xdr:row>
      <xdr:rowOff>1210235</xdr:rowOff>
    </xdr:to>
    <xdr:pic>
      <xdr:nvPicPr>
        <xdr:cNvPr id="246" name="Imagen 245"/>
        <xdr:cNvPicPr>
          <a:picLocks noChangeAspect="1"/>
        </xdr:cNvPicPr>
      </xdr:nvPicPr>
      <xdr:blipFill rotWithShape="1"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622"/>
        <a:stretch/>
      </xdr:blipFill>
      <xdr:spPr>
        <a:xfrm>
          <a:off x="8498078" y="20481091"/>
          <a:ext cx="2121084" cy="116867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22</xdr:row>
      <xdr:rowOff>44822</xdr:rowOff>
    </xdr:from>
    <xdr:to>
      <xdr:col>4</xdr:col>
      <xdr:colOff>2196352</xdr:colOff>
      <xdr:row>22</xdr:row>
      <xdr:rowOff>1210235</xdr:rowOff>
    </xdr:to>
    <xdr:pic>
      <xdr:nvPicPr>
        <xdr:cNvPr id="247" name="Imagen 246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1862675"/>
          <a:ext cx="2151529" cy="116541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56899</xdr:colOff>
      <xdr:row>22</xdr:row>
      <xdr:rowOff>47058</xdr:rowOff>
    </xdr:from>
    <xdr:to>
      <xdr:col>6</xdr:col>
      <xdr:colOff>2185146</xdr:colOff>
      <xdr:row>22</xdr:row>
      <xdr:rowOff>1206377</xdr:rowOff>
    </xdr:to>
    <xdr:pic>
      <xdr:nvPicPr>
        <xdr:cNvPr id="248" name="Imagen 247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928" y="21864911"/>
          <a:ext cx="2128247" cy="115931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23</xdr:row>
      <xdr:rowOff>44825</xdr:rowOff>
    </xdr:from>
    <xdr:to>
      <xdr:col>4</xdr:col>
      <xdr:colOff>2196353</xdr:colOff>
      <xdr:row>23</xdr:row>
      <xdr:rowOff>1210936</xdr:rowOff>
    </xdr:to>
    <xdr:pic>
      <xdr:nvPicPr>
        <xdr:cNvPr id="249" name="Imagen 248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3241001"/>
          <a:ext cx="2151530" cy="116611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58913</xdr:colOff>
      <xdr:row>23</xdr:row>
      <xdr:rowOff>56030</xdr:rowOff>
    </xdr:from>
    <xdr:to>
      <xdr:col>6</xdr:col>
      <xdr:colOff>2185147</xdr:colOff>
      <xdr:row>23</xdr:row>
      <xdr:rowOff>1210236</xdr:rowOff>
    </xdr:to>
    <xdr:pic>
      <xdr:nvPicPr>
        <xdr:cNvPr id="250" name="Imagen 249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942" y="23252206"/>
          <a:ext cx="2126234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24</xdr:row>
      <xdr:rowOff>60487</xdr:rowOff>
    </xdr:from>
    <xdr:to>
      <xdr:col>4</xdr:col>
      <xdr:colOff>2185147</xdr:colOff>
      <xdr:row>24</xdr:row>
      <xdr:rowOff>1194590</xdr:rowOff>
    </xdr:to>
    <xdr:pic>
      <xdr:nvPicPr>
        <xdr:cNvPr id="251" name="Imagen 250"/>
        <xdr:cNvPicPr>
          <a:picLocks noChangeAspect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8854"/>
        <a:stretch/>
      </xdr:blipFill>
      <xdr:spPr>
        <a:xfrm>
          <a:off x="4000500" y="24634987"/>
          <a:ext cx="2117912" cy="113410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54266</xdr:colOff>
      <xdr:row>24</xdr:row>
      <xdr:rowOff>56029</xdr:rowOff>
    </xdr:from>
    <xdr:to>
      <xdr:col>6</xdr:col>
      <xdr:colOff>2185147</xdr:colOff>
      <xdr:row>24</xdr:row>
      <xdr:rowOff>1185314</xdr:rowOff>
    </xdr:to>
    <xdr:pic>
      <xdr:nvPicPr>
        <xdr:cNvPr id="252" name="Imagen 251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2295" y="24630529"/>
          <a:ext cx="2130881" cy="112928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15</xdr:row>
      <xdr:rowOff>40357</xdr:rowOff>
    </xdr:from>
    <xdr:to>
      <xdr:col>4</xdr:col>
      <xdr:colOff>2173941</xdr:colOff>
      <xdr:row>15</xdr:row>
      <xdr:rowOff>1210235</xdr:rowOff>
    </xdr:to>
    <xdr:pic>
      <xdr:nvPicPr>
        <xdr:cNvPr id="255" name="Imagen 254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9101563"/>
          <a:ext cx="2117912" cy="116987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52028</xdr:colOff>
      <xdr:row>15</xdr:row>
      <xdr:rowOff>40357</xdr:rowOff>
    </xdr:from>
    <xdr:to>
      <xdr:col>6</xdr:col>
      <xdr:colOff>2185147</xdr:colOff>
      <xdr:row>15</xdr:row>
      <xdr:rowOff>1196113</xdr:rowOff>
    </xdr:to>
    <xdr:pic>
      <xdr:nvPicPr>
        <xdr:cNvPr id="256" name="Imagen 255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057" y="19101563"/>
          <a:ext cx="2133119" cy="115575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69155</xdr:colOff>
      <xdr:row>16</xdr:row>
      <xdr:rowOff>51562</xdr:rowOff>
    </xdr:from>
    <xdr:to>
      <xdr:col>4</xdr:col>
      <xdr:colOff>2185449</xdr:colOff>
      <xdr:row>16</xdr:row>
      <xdr:rowOff>1199029</xdr:rowOff>
    </xdr:to>
    <xdr:pic>
      <xdr:nvPicPr>
        <xdr:cNvPr id="257" name="Imagen 256"/>
        <xdr:cNvPicPr>
          <a:picLocks noChangeAspect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024"/>
        <a:stretch/>
      </xdr:blipFill>
      <xdr:spPr>
        <a:xfrm>
          <a:off x="4002420" y="20491091"/>
          <a:ext cx="2116294" cy="114746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50479</xdr:colOff>
      <xdr:row>16</xdr:row>
      <xdr:rowOff>56030</xdr:rowOff>
    </xdr:from>
    <xdr:to>
      <xdr:col>6</xdr:col>
      <xdr:colOff>2185147</xdr:colOff>
      <xdr:row>16</xdr:row>
      <xdr:rowOff>1199030</xdr:rowOff>
    </xdr:to>
    <xdr:pic>
      <xdr:nvPicPr>
        <xdr:cNvPr id="258" name="Imagen 257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8508" y="20495559"/>
          <a:ext cx="2134668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44825</xdr:colOff>
      <xdr:row>17</xdr:row>
      <xdr:rowOff>44825</xdr:rowOff>
    </xdr:from>
    <xdr:to>
      <xdr:col>4</xdr:col>
      <xdr:colOff>2207559</xdr:colOff>
      <xdr:row>17</xdr:row>
      <xdr:rowOff>1210936</xdr:rowOff>
    </xdr:to>
    <xdr:pic>
      <xdr:nvPicPr>
        <xdr:cNvPr id="259" name="Imagen 258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90" y="21862678"/>
          <a:ext cx="2162734" cy="116611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59156</xdr:colOff>
      <xdr:row>17</xdr:row>
      <xdr:rowOff>56030</xdr:rowOff>
    </xdr:from>
    <xdr:to>
      <xdr:col>6</xdr:col>
      <xdr:colOff>2162736</xdr:colOff>
      <xdr:row>17</xdr:row>
      <xdr:rowOff>1199029</xdr:rowOff>
    </xdr:to>
    <xdr:pic>
      <xdr:nvPicPr>
        <xdr:cNvPr id="260" name="Imagen 259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185" y="21873883"/>
          <a:ext cx="2103580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63829</xdr:colOff>
      <xdr:row>18</xdr:row>
      <xdr:rowOff>56030</xdr:rowOff>
    </xdr:from>
    <xdr:to>
      <xdr:col>4</xdr:col>
      <xdr:colOff>2196353</xdr:colOff>
      <xdr:row>18</xdr:row>
      <xdr:rowOff>1211450</xdr:rowOff>
    </xdr:to>
    <xdr:pic>
      <xdr:nvPicPr>
        <xdr:cNvPr id="261" name="Imagen 260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7094" y="23252206"/>
          <a:ext cx="2132524" cy="115542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62853</xdr:colOff>
      <xdr:row>18</xdr:row>
      <xdr:rowOff>44825</xdr:rowOff>
    </xdr:from>
    <xdr:to>
      <xdr:col>6</xdr:col>
      <xdr:colOff>2196354</xdr:colOff>
      <xdr:row>18</xdr:row>
      <xdr:rowOff>1200795</xdr:rowOff>
    </xdr:to>
    <xdr:pic>
      <xdr:nvPicPr>
        <xdr:cNvPr id="262" name="Imagen 261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0882" y="23241001"/>
          <a:ext cx="2133501" cy="115597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19</xdr:row>
      <xdr:rowOff>44824</xdr:rowOff>
    </xdr:from>
    <xdr:to>
      <xdr:col>4</xdr:col>
      <xdr:colOff>2207558</xdr:colOff>
      <xdr:row>19</xdr:row>
      <xdr:rowOff>1192026</xdr:rowOff>
    </xdr:to>
    <xdr:pic>
      <xdr:nvPicPr>
        <xdr:cNvPr id="263" name="Imagen 262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4619324"/>
          <a:ext cx="2162735" cy="11472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62967</xdr:colOff>
      <xdr:row>19</xdr:row>
      <xdr:rowOff>56030</xdr:rowOff>
    </xdr:from>
    <xdr:to>
      <xdr:col>6</xdr:col>
      <xdr:colOff>2207559</xdr:colOff>
      <xdr:row>19</xdr:row>
      <xdr:rowOff>1186723</xdr:rowOff>
    </xdr:to>
    <xdr:pic>
      <xdr:nvPicPr>
        <xdr:cNvPr id="264" name="Imagen 263"/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0996" y="24630530"/>
          <a:ext cx="2144592" cy="113069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56027</xdr:colOff>
      <xdr:row>5</xdr:row>
      <xdr:rowOff>56030</xdr:rowOff>
    </xdr:from>
    <xdr:to>
      <xdr:col>4</xdr:col>
      <xdr:colOff>2173940</xdr:colOff>
      <xdr:row>5</xdr:row>
      <xdr:rowOff>1209536</xdr:rowOff>
    </xdr:to>
    <xdr:pic>
      <xdr:nvPicPr>
        <xdr:cNvPr id="265" name="Imagen 264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989292" y="1199030"/>
          <a:ext cx="2117913" cy="11535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53522</xdr:colOff>
      <xdr:row>5</xdr:row>
      <xdr:rowOff>44825</xdr:rowOff>
    </xdr:from>
    <xdr:to>
      <xdr:col>6</xdr:col>
      <xdr:colOff>2185147</xdr:colOff>
      <xdr:row>5</xdr:row>
      <xdr:rowOff>1199029</xdr:rowOff>
    </xdr:to>
    <xdr:pic>
      <xdr:nvPicPr>
        <xdr:cNvPr id="266" name="Imagen 265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1551" y="1187825"/>
          <a:ext cx="2131625" cy="115420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62221</xdr:colOff>
      <xdr:row>6</xdr:row>
      <xdr:rowOff>56030</xdr:rowOff>
    </xdr:from>
    <xdr:to>
      <xdr:col>4</xdr:col>
      <xdr:colOff>2196353</xdr:colOff>
      <xdr:row>6</xdr:row>
      <xdr:rowOff>1212355</xdr:rowOff>
    </xdr:to>
    <xdr:pic>
      <xdr:nvPicPr>
        <xdr:cNvPr id="267" name="Imagen 266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486" y="2577354"/>
          <a:ext cx="2134132" cy="11563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39959</xdr:colOff>
      <xdr:row>6</xdr:row>
      <xdr:rowOff>56028</xdr:rowOff>
    </xdr:from>
    <xdr:to>
      <xdr:col>6</xdr:col>
      <xdr:colOff>2196352</xdr:colOff>
      <xdr:row>6</xdr:row>
      <xdr:rowOff>1199029</xdr:rowOff>
    </xdr:to>
    <xdr:pic>
      <xdr:nvPicPr>
        <xdr:cNvPr id="268" name="Imagen 267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988" y="2577352"/>
          <a:ext cx="2156393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7</xdr:row>
      <xdr:rowOff>52190</xdr:rowOff>
    </xdr:from>
    <xdr:to>
      <xdr:col>4</xdr:col>
      <xdr:colOff>2196353</xdr:colOff>
      <xdr:row>7</xdr:row>
      <xdr:rowOff>1187821</xdr:rowOff>
    </xdr:to>
    <xdr:pic>
      <xdr:nvPicPr>
        <xdr:cNvPr id="269" name="Imagen 268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4486037" y="3443888"/>
          <a:ext cx="1135631" cy="21515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53524</xdr:colOff>
      <xdr:row>7</xdr:row>
      <xdr:rowOff>54856</xdr:rowOff>
    </xdr:from>
    <xdr:to>
      <xdr:col>6</xdr:col>
      <xdr:colOff>2162739</xdr:colOff>
      <xdr:row>7</xdr:row>
      <xdr:rowOff>1203470</xdr:rowOff>
    </xdr:to>
    <xdr:pic>
      <xdr:nvPicPr>
        <xdr:cNvPr id="270" name="Imagen 269"/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8971854" y="3474202"/>
          <a:ext cx="1148614" cy="210921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40765</xdr:colOff>
      <xdr:row>8</xdr:row>
      <xdr:rowOff>69263</xdr:rowOff>
    </xdr:from>
    <xdr:to>
      <xdr:col>4</xdr:col>
      <xdr:colOff>2196353</xdr:colOff>
      <xdr:row>8</xdr:row>
      <xdr:rowOff>1193534</xdr:rowOff>
    </xdr:to>
    <xdr:pic>
      <xdr:nvPicPr>
        <xdr:cNvPr id="271" name="Imagen 270"/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489688" y="4831576"/>
          <a:ext cx="1124271" cy="21555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55580</xdr:colOff>
      <xdr:row>8</xdr:row>
      <xdr:rowOff>67238</xdr:rowOff>
    </xdr:from>
    <xdr:to>
      <xdr:col>6</xdr:col>
      <xdr:colOff>2173941</xdr:colOff>
      <xdr:row>8</xdr:row>
      <xdr:rowOff>1199032</xdr:rowOff>
    </xdr:to>
    <xdr:pic>
      <xdr:nvPicPr>
        <xdr:cNvPr id="272" name="Imagen 271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8986893" y="4851925"/>
          <a:ext cx="1131794" cy="211836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67234</xdr:colOff>
      <xdr:row>9</xdr:row>
      <xdr:rowOff>44822</xdr:rowOff>
    </xdr:from>
    <xdr:to>
      <xdr:col>4</xdr:col>
      <xdr:colOff>2196353</xdr:colOff>
      <xdr:row>9</xdr:row>
      <xdr:rowOff>1192025</xdr:rowOff>
    </xdr:to>
    <xdr:pic>
      <xdr:nvPicPr>
        <xdr:cNvPr id="273" name="Imagen 272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6701116"/>
          <a:ext cx="2129119" cy="114720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64727</xdr:colOff>
      <xdr:row>9</xdr:row>
      <xdr:rowOff>44824</xdr:rowOff>
    </xdr:from>
    <xdr:to>
      <xdr:col>6</xdr:col>
      <xdr:colOff>2196354</xdr:colOff>
      <xdr:row>9</xdr:row>
      <xdr:rowOff>1187134</xdr:rowOff>
    </xdr:to>
    <xdr:pic>
      <xdr:nvPicPr>
        <xdr:cNvPr id="274" name="Imagen 273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2756" y="6701118"/>
          <a:ext cx="2131627" cy="114231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47624</xdr:colOff>
      <xdr:row>10</xdr:row>
      <xdr:rowOff>57151</xdr:rowOff>
    </xdr:from>
    <xdr:to>
      <xdr:col>4</xdr:col>
      <xdr:colOff>2190750</xdr:colOff>
      <xdr:row>10</xdr:row>
      <xdr:rowOff>1209081</xdr:rowOff>
    </xdr:to>
    <xdr:pic>
      <xdr:nvPicPr>
        <xdr:cNvPr id="280" name="Imagen 279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49" y="8096251"/>
          <a:ext cx="2143126" cy="11519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50880</xdr:colOff>
      <xdr:row>10</xdr:row>
      <xdr:rowOff>44264</xdr:rowOff>
    </xdr:from>
    <xdr:to>
      <xdr:col>6</xdr:col>
      <xdr:colOff>2190750</xdr:colOff>
      <xdr:row>10</xdr:row>
      <xdr:rowOff>1215794</xdr:rowOff>
    </xdr:to>
    <xdr:pic>
      <xdr:nvPicPr>
        <xdr:cNvPr id="281" name="Imagen 280"/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0505" y="8083364"/>
          <a:ext cx="2139870" cy="11715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55497</xdr:colOff>
      <xdr:row>11</xdr:row>
      <xdr:rowOff>52669</xdr:rowOff>
    </xdr:from>
    <xdr:to>
      <xdr:col>4</xdr:col>
      <xdr:colOff>2200275</xdr:colOff>
      <xdr:row>11</xdr:row>
      <xdr:rowOff>1220957</xdr:rowOff>
    </xdr:to>
    <xdr:pic>
      <xdr:nvPicPr>
        <xdr:cNvPr id="282" name="Imagen 281"/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322" y="9472894"/>
          <a:ext cx="2144778" cy="11682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69448</xdr:colOff>
      <xdr:row>11</xdr:row>
      <xdr:rowOff>43702</xdr:rowOff>
    </xdr:from>
    <xdr:to>
      <xdr:col>6</xdr:col>
      <xdr:colOff>2190750</xdr:colOff>
      <xdr:row>11</xdr:row>
      <xdr:rowOff>1219199</xdr:rowOff>
    </xdr:to>
    <xdr:pic>
      <xdr:nvPicPr>
        <xdr:cNvPr id="283" name="Imagen 282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9073" y="9463927"/>
          <a:ext cx="2121302" cy="117549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34785</xdr:colOff>
      <xdr:row>12</xdr:row>
      <xdr:rowOff>59952</xdr:rowOff>
    </xdr:from>
    <xdr:to>
      <xdr:col>4</xdr:col>
      <xdr:colOff>2200275</xdr:colOff>
      <xdr:row>12</xdr:row>
      <xdr:rowOff>1203031</xdr:rowOff>
    </xdr:to>
    <xdr:pic>
      <xdr:nvPicPr>
        <xdr:cNvPr id="284" name="Imagen 283"/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610" y="10861302"/>
          <a:ext cx="2165490" cy="114307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54226</xdr:colOff>
      <xdr:row>12</xdr:row>
      <xdr:rowOff>47625</xdr:rowOff>
    </xdr:from>
    <xdr:to>
      <xdr:col>6</xdr:col>
      <xdr:colOff>2190749</xdr:colOff>
      <xdr:row>12</xdr:row>
      <xdr:rowOff>1214005</xdr:rowOff>
    </xdr:to>
    <xdr:pic>
      <xdr:nvPicPr>
        <xdr:cNvPr id="285" name="Imagen 284"/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3851" y="10848975"/>
          <a:ext cx="2136523" cy="116638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34017</xdr:colOff>
      <xdr:row>13</xdr:row>
      <xdr:rowOff>45434</xdr:rowOff>
    </xdr:from>
    <xdr:to>
      <xdr:col>4</xdr:col>
      <xdr:colOff>2200275</xdr:colOff>
      <xdr:row>13</xdr:row>
      <xdr:rowOff>1217194</xdr:rowOff>
    </xdr:to>
    <xdr:pic>
      <xdr:nvPicPr>
        <xdr:cNvPr id="286" name="Imagen 285"/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967842" y="12227909"/>
          <a:ext cx="2166258" cy="117176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52093</xdr:colOff>
      <xdr:row>13</xdr:row>
      <xdr:rowOff>39991</xdr:rowOff>
    </xdr:from>
    <xdr:to>
      <xdr:col>6</xdr:col>
      <xdr:colOff>2200274</xdr:colOff>
      <xdr:row>13</xdr:row>
      <xdr:rowOff>1209675</xdr:rowOff>
    </xdr:to>
    <xdr:pic>
      <xdr:nvPicPr>
        <xdr:cNvPr id="287" name="Imagen 286"/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718" y="12222466"/>
          <a:ext cx="2148181" cy="116968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47625</xdr:colOff>
      <xdr:row>14</xdr:row>
      <xdr:rowOff>38101</xdr:rowOff>
    </xdr:from>
    <xdr:to>
      <xdr:col>4</xdr:col>
      <xdr:colOff>2200275</xdr:colOff>
      <xdr:row>14</xdr:row>
      <xdr:rowOff>1200746</xdr:rowOff>
    </xdr:to>
    <xdr:pic>
      <xdr:nvPicPr>
        <xdr:cNvPr id="288" name="Imagen 287"/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1450" y="13601701"/>
          <a:ext cx="2152650" cy="11626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38771</xdr:colOff>
      <xdr:row>14</xdr:row>
      <xdr:rowOff>51708</xdr:rowOff>
    </xdr:from>
    <xdr:to>
      <xdr:col>6</xdr:col>
      <xdr:colOff>2181224</xdr:colOff>
      <xdr:row>14</xdr:row>
      <xdr:rowOff>1197902</xdr:rowOff>
    </xdr:to>
    <xdr:pic>
      <xdr:nvPicPr>
        <xdr:cNvPr id="289" name="Imagen 288"/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8396" y="13615308"/>
          <a:ext cx="2142453" cy="11461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67235</xdr:colOff>
      <xdr:row>114</xdr:row>
      <xdr:rowOff>56031</xdr:rowOff>
    </xdr:from>
    <xdr:to>
      <xdr:col>6</xdr:col>
      <xdr:colOff>2185146</xdr:colOff>
      <xdr:row>114</xdr:row>
      <xdr:rowOff>1196930</xdr:rowOff>
    </xdr:to>
    <xdr:pic>
      <xdr:nvPicPr>
        <xdr:cNvPr id="241" name="Imagen 240"/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264" y="147996090"/>
          <a:ext cx="2117911" cy="11408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115</xdr:row>
      <xdr:rowOff>44823</xdr:rowOff>
    </xdr:from>
    <xdr:to>
      <xdr:col>4</xdr:col>
      <xdr:colOff>2196353</xdr:colOff>
      <xdr:row>115</xdr:row>
      <xdr:rowOff>1179419</xdr:rowOff>
    </xdr:to>
    <xdr:pic>
      <xdr:nvPicPr>
        <xdr:cNvPr id="254" name="Imagen 253"/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149363205"/>
          <a:ext cx="2140325" cy="11345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67235</xdr:colOff>
      <xdr:row>115</xdr:row>
      <xdr:rowOff>67236</xdr:rowOff>
    </xdr:from>
    <xdr:to>
      <xdr:col>6</xdr:col>
      <xdr:colOff>2173944</xdr:colOff>
      <xdr:row>115</xdr:row>
      <xdr:rowOff>1182923</xdr:rowOff>
    </xdr:to>
    <xdr:pic>
      <xdr:nvPicPr>
        <xdr:cNvPr id="275" name="Imagen 274"/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9000775" y="148890107"/>
          <a:ext cx="1115687" cy="210670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116</xdr:row>
      <xdr:rowOff>44823</xdr:rowOff>
    </xdr:from>
    <xdr:to>
      <xdr:col>4</xdr:col>
      <xdr:colOff>2207558</xdr:colOff>
      <xdr:row>116</xdr:row>
      <xdr:rowOff>1199028</xdr:rowOff>
    </xdr:to>
    <xdr:pic>
      <xdr:nvPicPr>
        <xdr:cNvPr id="278" name="Imagen 277"/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50741529"/>
          <a:ext cx="2151529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64259</xdr:colOff>
      <xdr:row>116</xdr:row>
      <xdr:rowOff>56029</xdr:rowOff>
    </xdr:from>
    <xdr:to>
      <xdr:col>6</xdr:col>
      <xdr:colOff>2185147</xdr:colOff>
      <xdr:row>116</xdr:row>
      <xdr:rowOff>1185995</xdr:rowOff>
    </xdr:to>
    <xdr:pic>
      <xdr:nvPicPr>
        <xdr:cNvPr id="279" name="Imagen 278"/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2288" y="150752735"/>
          <a:ext cx="2120888" cy="112996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72489</xdr:colOff>
      <xdr:row>117</xdr:row>
      <xdr:rowOff>44823</xdr:rowOff>
    </xdr:from>
    <xdr:to>
      <xdr:col>4</xdr:col>
      <xdr:colOff>2185147</xdr:colOff>
      <xdr:row>117</xdr:row>
      <xdr:rowOff>1201676</xdr:rowOff>
    </xdr:to>
    <xdr:pic>
      <xdr:nvPicPr>
        <xdr:cNvPr id="290" name="Imagen 289"/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5754" y="152119852"/>
          <a:ext cx="2112658" cy="11568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69515</xdr:colOff>
      <xdr:row>117</xdr:row>
      <xdr:rowOff>56030</xdr:rowOff>
    </xdr:from>
    <xdr:to>
      <xdr:col>6</xdr:col>
      <xdr:colOff>2185146</xdr:colOff>
      <xdr:row>117</xdr:row>
      <xdr:rowOff>1201949</xdr:rowOff>
    </xdr:to>
    <xdr:pic>
      <xdr:nvPicPr>
        <xdr:cNvPr id="291" name="Imagen 290"/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7544" y="152131059"/>
          <a:ext cx="2115631" cy="114591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118</xdr:row>
      <xdr:rowOff>67236</xdr:rowOff>
    </xdr:from>
    <xdr:to>
      <xdr:col>4</xdr:col>
      <xdr:colOff>2173941</xdr:colOff>
      <xdr:row>118</xdr:row>
      <xdr:rowOff>1214438</xdr:rowOff>
    </xdr:to>
    <xdr:pic>
      <xdr:nvPicPr>
        <xdr:cNvPr id="292" name="Imagen 291"/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153520589"/>
          <a:ext cx="2117913" cy="11472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53053</xdr:colOff>
      <xdr:row>118</xdr:row>
      <xdr:rowOff>44824</xdr:rowOff>
    </xdr:from>
    <xdr:to>
      <xdr:col>6</xdr:col>
      <xdr:colOff>2185146</xdr:colOff>
      <xdr:row>118</xdr:row>
      <xdr:rowOff>1201357</xdr:rowOff>
    </xdr:to>
    <xdr:pic>
      <xdr:nvPicPr>
        <xdr:cNvPr id="293" name="Imagen 292"/>
        <xdr:cNvPicPr>
          <a:picLocks noChangeAspect="1"/>
        </xdr:cNvPicPr>
      </xdr:nvPicPr>
      <xdr:blipFill rotWithShape="1"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557"/>
        <a:stretch/>
      </xdr:blipFill>
      <xdr:spPr>
        <a:xfrm>
          <a:off x="8491082" y="153498177"/>
          <a:ext cx="2132093" cy="115653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41848</xdr:colOff>
      <xdr:row>119</xdr:row>
      <xdr:rowOff>44825</xdr:rowOff>
    </xdr:from>
    <xdr:to>
      <xdr:col>6</xdr:col>
      <xdr:colOff>2173942</xdr:colOff>
      <xdr:row>119</xdr:row>
      <xdr:rowOff>1200003</xdr:rowOff>
    </xdr:to>
    <xdr:pic>
      <xdr:nvPicPr>
        <xdr:cNvPr id="294" name="Imagen 293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9877" y="154876501"/>
          <a:ext cx="2132094" cy="115517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119</xdr:row>
      <xdr:rowOff>56030</xdr:rowOff>
    </xdr:from>
    <xdr:to>
      <xdr:col>4</xdr:col>
      <xdr:colOff>2185147</xdr:colOff>
      <xdr:row>119</xdr:row>
      <xdr:rowOff>1215838</xdr:rowOff>
    </xdr:to>
    <xdr:pic>
      <xdr:nvPicPr>
        <xdr:cNvPr id="295" name="Imagen 294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54887706"/>
          <a:ext cx="2129118" cy="115980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67234</xdr:colOff>
      <xdr:row>120</xdr:row>
      <xdr:rowOff>56029</xdr:rowOff>
    </xdr:from>
    <xdr:to>
      <xdr:col>4</xdr:col>
      <xdr:colOff>2196353</xdr:colOff>
      <xdr:row>120</xdr:row>
      <xdr:rowOff>1190624</xdr:rowOff>
    </xdr:to>
    <xdr:pic>
      <xdr:nvPicPr>
        <xdr:cNvPr id="296" name="Imagen 295"/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156266029"/>
          <a:ext cx="2129119" cy="113459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63778</xdr:colOff>
      <xdr:row>120</xdr:row>
      <xdr:rowOff>44824</xdr:rowOff>
    </xdr:from>
    <xdr:to>
      <xdr:col>6</xdr:col>
      <xdr:colOff>2173942</xdr:colOff>
      <xdr:row>120</xdr:row>
      <xdr:rowOff>1187824</xdr:rowOff>
    </xdr:to>
    <xdr:pic>
      <xdr:nvPicPr>
        <xdr:cNvPr id="297" name="Imagen 296"/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1807" y="156254824"/>
          <a:ext cx="2110164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67234</xdr:colOff>
      <xdr:row>121</xdr:row>
      <xdr:rowOff>56029</xdr:rowOff>
    </xdr:from>
    <xdr:to>
      <xdr:col>4</xdr:col>
      <xdr:colOff>2173941</xdr:colOff>
      <xdr:row>121</xdr:row>
      <xdr:rowOff>1203231</xdr:rowOff>
    </xdr:to>
    <xdr:pic>
      <xdr:nvPicPr>
        <xdr:cNvPr id="300" name="Imagen 299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157644353"/>
          <a:ext cx="2106707" cy="11472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68101</xdr:colOff>
      <xdr:row>121</xdr:row>
      <xdr:rowOff>56030</xdr:rowOff>
    </xdr:from>
    <xdr:to>
      <xdr:col>6</xdr:col>
      <xdr:colOff>2185146</xdr:colOff>
      <xdr:row>121</xdr:row>
      <xdr:rowOff>1199029</xdr:rowOff>
    </xdr:to>
    <xdr:pic>
      <xdr:nvPicPr>
        <xdr:cNvPr id="301" name="Imagen 300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130" y="157644354"/>
          <a:ext cx="2117045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57760</xdr:colOff>
      <xdr:row>122</xdr:row>
      <xdr:rowOff>67235</xdr:rowOff>
    </xdr:from>
    <xdr:to>
      <xdr:col>4</xdr:col>
      <xdr:colOff>2196353</xdr:colOff>
      <xdr:row>122</xdr:row>
      <xdr:rowOff>1200856</xdr:rowOff>
    </xdr:to>
    <xdr:pic>
      <xdr:nvPicPr>
        <xdr:cNvPr id="302" name="Imagen 301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1025" y="159033882"/>
          <a:ext cx="2138593" cy="113362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69833</xdr:colOff>
      <xdr:row>122</xdr:row>
      <xdr:rowOff>67236</xdr:rowOff>
    </xdr:from>
    <xdr:to>
      <xdr:col>6</xdr:col>
      <xdr:colOff>2185146</xdr:colOff>
      <xdr:row>122</xdr:row>
      <xdr:rowOff>1206673</xdr:rowOff>
    </xdr:to>
    <xdr:pic>
      <xdr:nvPicPr>
        <xdr:cNvPr id="303" name="Imagen 302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7862" y="159033883"/>
          <a:ext cx="2115313" cy="113943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123</xdr:row>
      <xdr:rowOff>56030</xdr:rowOff>
    </xdr:from>
    <xdr:to>
      <xdr:col>4</xdr:col>
      <xdr:colOff>2173941</xdr:colOff>
      <xdr:row>123</xdr:row>
      <xdr:rowOff>1209536</xdr:rowOff>
    </xdr:to>
    <xdr:pic>
      <xdr:nvPicPr>
        <xdr:cNvPr id="304" name="Imagen 303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160401001"/>
          <a:ext cx="2117913" cy="11535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52570</xdr:colOff>
      <xdr:row>123</xdr:row>
      <xdr:rowOff>44823</xdr:rowOff>
    </xdr:from>
    <xdr:to>
      <xdr:col>6</xdr:col>
      <xdr:colOff>2185147</xdr:colOff>
      <xdr:row>123</xdr:row>
      <xdr:rowOff>1212881</xdr:rowOff>
    </xdr:to>
    <xdr:pic>
      <xdr:nvPicPr>
        <xdr:cNvPr id="305" name="Imagen 304"/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599" y="160389794"/>
          <a:ext cx="2132577" cy="116805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56030</xdr:colOff>
      <xdr:row>124</xdr:row>
      <xdr:rowOff>44824</xdr:rowOff>
    </xdr:from>
    <xdr:to>
      <xdr:col>4</xdr:col>
      <xdr:colOff>2218764</xdr:colOff>
      <xdr:row>124</xdr:row>
      <xdr:rowOff>1221441</xdr:rowOff>
    </xdr:to>
    <xdr:pic>
      <xdr:nvPicPr>
        <xdr:cNvPr id="306" name="Imagen 305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5" y="161768118"/>
          <a:ext cx="2162734" cy="117661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56895</xdr:colOff>
      <xdr:row>124</xdr:row>
      <xdr:rowOff>56029</xdr:rowOff>
    </xdr:from>
    <xdr:to>
      <xdr:col>6</xdr:col>
      <xdr:colOff>2207558</xdr:colOff>
      <xdr:row>124</xdr:row>
      <xdr:rowOff>1209047</xdr:rowOff>
    </xdr:to>
    <xdr:pic>
      <xdr:nvPicPr>
        <xdr:cNvPr id="307" name="Imagen 306"/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924" y="161779323"/>
          <a:ext cx="2150663" cy="115301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68966</xdr:colOff>
      <xdr:row>125</xdr:row>
      <xdr:rowOff>56029</xdr:rowOff>
    </xdr:from>
    <xdr:to>
      <xdr:col>4</xdr:col>
      <xdr:colOff>2207559</xdr:colOff>
      <xdr:row>125</xdr:row>
      <xdr:rowOff>1202257</xdr:rowOff>
    </xdr:to>
    <xdr:pic>
      <xdr:nvPicPr>
        <xdr:cNvPr id="308" name="Imagen 307"/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2231" y="163157647"/>
          <a:ext cx="2138593" cy="114622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58627</xdr:colOff>
      <xdr:row>125</xdr:row>
      <xdr:rowOff>44823</xdr:rowOff>
    </xdr:from>
    <xdr:to>
      <xdr:col>6</xdr:col>
      <xdr:colOff>2185146</xdr:colOff>
      <xdr:row>125</xdr:row>
      <xdr:rowOff>1199029</xdr:rowOff>
    </xdr:to>
    <xdr:pic>
      <xdr:nvPicPr>
        <xdr:cNvPr id="309" name="Imagen 308"/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656" y="163146441"/>
          <a:ext cx="2126519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126</xdr:row>
      <xdr:rowOff>56029</xdr:rowOff>
    </xdr:from>
    <xdr:to>
      <xdr:col>4</xdr:col>
      <xdr:colOff>2185146</xdr:colOff>
      <xdr:row>126</xdr:row>
      <xdr:rowOff>1210235</xdr:rowOff>
    </xdr:to>
    <xdr:pic>
      <xdr:nvPicPr>
        <xdr:cNvPr id="312" name="Imagen 311"/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64535970"/>
          <a:ext cx="2129117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60036</xdr:colOff>
      <xdr:row>126</xdr:row>
      <xdr:rowOff>58391</xdr:rowOff>
    </xdr:from>
    <xdr:to>
      <xdr:col>6</xdr:col>
      <xdr:colOff>2207559</xdr:colOff>
      <xdr:row>126</xdr:row>
      <xdr:rowOff>1199030</xdr:rowOff>
    </xdr:to>
    <xdr:pic>
      <xdr:nvPicPr>
        <xdr:cNvPr id="313" name="Imagen 312"/>
        <xdr:cNvPicPr>
          <a:picLocks noChangeAspect="1"/>
        </xdr:cNvPicPr>
      </xdr:nvPicPr>
      <xdr:blipFill rotWithShape="1"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333"/>
        <a:stretch/>
      </xdr:blipFill>
      <xdr:spPr>
        <a:xfrm>
          <a:off x="8498065" y="164538332"/>
          <a:ext cx="2147523" cy="114063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58750</xdr:colOff>
      <xdr:row>127</xdr:row>
      <xdr:rowOff>40040</xdr:rowOff>
    </xdr:from>
    <xdr:to>
      <xdr:col>4</xdr:col>
      <xdr:colOff>2196353</xdr:colOff>
      <xdr:row>127</xdr:row>
      <xdr:rowOff>1199029</xdr:rowOff>
    </xdr:to>
    <xdr:pic>
      <xdr:nvPicPr>
        <xdr:cNvPr id="314" name="Imagen 313"/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015" y="165898305"/>
          <a:ext cx="2137603" cy="115898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47294</xdr:colOff>
      <xdr:row>127</xdr:row>
      <xdr:rowOff>47580</xdr:rowOff>
    </xdr:from>
    <xdr:to>
      <xdr:col>6</xdr:col>
      <xdr:colOff>2196353</xdr:colOff>
      <xdr:row>127</xdr:row>
      <xdr:rowOff>1199029</xdr:rowOff>
    </xdr:to>
    <xdr:pic>
      <xdr:nvPicPr>
        <xdr:cNvPr id="315" name="Imagen 314"/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5323" y="165905845"/>
          <a:ext cx="2149059" cy="115144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67236</xdr:colOff>
      <xdr:row>128</xdr:row>
      <xdr:rowOff>56028</xdr:rowOff>
    </xdr:from>
    <xdr:to>
      <xdr:col>4</xdr:col>
      <xdr:colOff>2185147</xdr:colOff>
      <xdr:row>128</xdr:row>
      <xdr:rowOff>1203229</xdr:rowOff>
    </xdr:to>
    <xdr:pic>
      <xdr:nvPicPr>
        <xdr:cNvPr id="316" name="Imagen 315"/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1" y="167292616"/>
          <a:ext cx="2117911" cy="11472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53051</xdr:colOff>
      <xdr:row>129</xdr:row>
      <xdr:rowOff>50907</xdr:rowOff>
    </xdr:from>
    <xdr:to>
      <xdr:col>4</xdr:col>
      <xdr:colOff>2207559</xdr:colOff>
      <xdr:row>129</xdr:row>
      <xdr:rowOff>1199887</xdr:rowOff>
    </xdr:to>
    <xdr:pic>
      <xdr:nvPicPr>
        <xdr:cNvPr id="317" name="Imagen 316"/>
        <xdr:cNvPicPr>
          <a:picLocks noChangeAspect="1"/>
        </xdr:cNvPicPr>
      </xdr:nvPicPr>
      <xdr:blipFill rotWithShape="1"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981"/>
        <a:stretch/>
      </xdr:blipFill>
      <xdr:spPr>
        <a:xfrm>
          <a:off x="3986316" y="168665819"/>
          <a:ext cx="2154508" cy="114898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62369</xdr:colOff>
      <xdr:row>128</xdr:row>
      <xdr:rowOff>50907</xdr:rowOff>
    </xdr:from>
    <xdr:to>
      <xdr:col>6</xdr:col>
      <xdr:colOff>2185147</xdr:colOff>
      <xdr:row>128</xdr:row>
      <xdr:rowOff>1207150</xdr:rowOff>
    </xdr:to>
    <xdr:pic>
      <xdr:nvPicPr>
        <xdr:cNvPr id="318" name="Imagen 317"/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0398" y="167287495"/>
          <a:ext cx="2122778" cy="115624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51682</xdr:colOff>
      <xdr:row>129</xdr:row>
      <xdr:rowOff>60633</xdr:rowOff>
    </xdr:from>
    <xdr:to>
      <xdr:col>6</xdr:col>
      <xdr:colOff>2173942</xdr:colOff>
      <xdr:row>129</xdr:row>
      <xdr:rowOff>1210234</xdr:rowOff>
    </xdr:to>
    <xdr:pic>
      <xdr:nvPicPr>
        <xdr:cNvPr id="319" name="Imagen 318"/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9711" y="168675545"/>
          <a:ext cx="2122260" cy="11496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130</xdr:row>
      <xdr:rowOff>59237</xdr:rowOff>
    </xdr:from>
    <xdr:to>
      <xdr:col>4</xdr:col>
      <xdr:colOff>2207559</xdr:colOff>
      <xdr:row>130</xdr:row>
      <xdr:rowOff>1187824</xdr:rowOff>
    </xdr:to>
    <xdr:pic>
      <xdr:nvPicPr>
        <xdr:cNvPr id="320" name="Imagen 319"/>
        <xdr:cNvPicPr>
          <a:picLocks noChangeAspect="1"/>
        </xdr:cNvPicPr>
      </xdr:nvPicPr>
      <xdr:blipFill rotWithShape="1"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293"/>
        <a:stretch/>
      </xdr:blipFill>
      <xdr:spPr>
        <a:xfrm>
          <a:off x="3989294" y="170052472"/>
          <a:ext cx="2151530" cy="112858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52695</xdr:colOff>
      <xdr:row>130</xdr:row>
      <xdr:rowOff>56031</xdr:rowOff>
    </xdr:from>
    <xdr:to>
      <xdr:col>6</xdr:col>
      <xdr:colOff>2185146</xdr:colOff>
      <xdr:row>130</xdr:row>
      <xdr:rowOff>1187824</xdr:rowOff>
    </xdr:to>
    <xdr:pic>
      <xdr:nvPicPr>
        <xdr:cNvPr id="321" name="Imagen 320"/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724" y="170049266"/>
          <a:ext cx="2132451" cy="113179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131</xdr:row>
      <xdr:rowOff>56030</xdr:rowOff>
    </xdr:from>
    <xdr:to>
      <xdr:col>4</xdr:col>
      <xdr:colOff>2185147</xdr:colOff>
      <xdr:row>131</xdr:row>
      <xdr:rowOff>1199030</xdr:rowOff>
    </xdr:to>
    <xdr:pic>
      <xdr:nvPicPr>
        <xdr:cNvPr id="324" name="Imagen 323"/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71427589"/>
          <a:ext cx="2117912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77535</xdr:colOff>
      <xdr:row>131</xdr:row>
      <xdr:rowOff>56029</xdr:rowOff>
    </xdr:from>
    <xdr:to>
      <xdr:col>6</xdr:col>
      <xdr:colOff>2162736</xdr:colOff>
      <xdr:row>131</xdr:row>
      <xdr:rowOff>1199029</xdr:rowOff>
    </xdr:to>
    <xdr:pic>
      <xdr:nvPicPr>
        <xdr:cNvPr id="325" name="Imagen 324"/>
        <xdr:cNvPicPr>
          <a:picLocks noChangeAspect="1"/>
        </xdr:cNvPicPr>
      </xdr:nvPicPr>
      <xdr:blipFill rotWithShape="1"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108"/>
        <a:stretch/>
      </xdr:blipFill>
      <xdr:spPr>
        <a:xfrm>
          <a:off x="8515564" y="171427588"/>
          <a:ext cx="2085201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72725</xdr:colOff>
      <xdr:row>132</xdr:row>
      <xdr:rowOff>67235</xdr:rowOff>
    </xdr:from>
    <xdr:to>
      <xdr:col>4</xdr:col>
      <xdr:colOff>2173941</xdr:colOff>
      <xdr:row>132</xdr:row>
      <xdr:rowOff>1214522</xdr:rowOff>
    </xdr:to>
    <xdr:pic>
      <xdr:nvPicPr>
        <xdr:cNvPr id="326" name="Imagen 325"/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5990" y="172817117"/>
          <a:ext cx="2101216" cy="114728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83026</xdr:colOff>
      <xdr:row>132</xdr:row>
      <xdr:rowOff>56029</xdr:rowOff>
    </xdr:from>
    <xdr:to>
      <xdr:col>6</xdr:col>
      <xdr:colOff>2185148</xdr:colOff>
      <xdr:row>132</xdr:row>
      <xdr:rowOff>1212400</xdr:rowOff>
    </xdr:to>
    <xdr:pic>
      <xdr:nvPicPr>
        <xdr:cNvPr id="327" name="Imagen 326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1055" y="172805911"/>
          <a:ext cx="2102122" cy="115637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133</xdr:row>
      <xdr:rowOff>56031</xdr:rowOff>
    </xdr:from>
    <xdr:to>
      <xdr:col>4</xdr:col>
      <xdr:colOff>2185147</xdr:colOff>
      <xdr:row>133</xdr:row>
      <xdr:rowOff>1199030</xdr:rowOff>
    </xdr:to>
    <xdr:pic>
      <xdr:nvPicPr>
        <xdr:cNvPr id="328" name="Imagen 327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74184237"/>
          <a:ext cx="2129118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66329</xdr:colOff>
      <xdr:row>133</xdr:row>
      <xdr:rowOff>44828</xdr:rowOff>
    </xdr:from>
    <xdr:to>
      <xdr:col>6</xdr:col>
      <xdr:colOff>2185146</xdr:colOff>
      <xdr:row>133</xdr:row>
      <xdr:rowOff>1212187</xdr:rowOff>
    </xdr:to>
    <xdr:pic>
      <xdr:nvPicPr>
        <xdr:cNvPr id="329" name="Imagen 328"/>
        <xdr:cNvPicPr>
          <a:picLocks noChangeAspect="1"/>
        </xdr:cNvPicPr>
      </xdr:nvPicPr>
      <xdr:blipFill rotWithShape="1"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519"/>
        <a:stretch/>
      </xdr:blipFill>
      <xdr:spPr>
        <a:xfrm rot="5400000">
          <a:off x="8980087" y="173697305"/>
          <a:ext cx="1167359" cy="211881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134</xdr:row>
      <xdr:rowOff>56031</xdr:rowOff>
    </xdr:from>
    <xdr:to>
      <xdr:col>4</xdr:col>
      <xdr:colOff>2185147</xdr:colOff>
      <xdr:row>134</xdr:row>
      <xdr:rowOff>1199031</xdr:rowOff>
    </xdr:to>
    <xdr:pic>
      <xdr:nvPicPr>
        <xdr:cNvPr id="330" name="Imagen 329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75562560"/>
          <a:ext cx="2129118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78786</xdr:colOff>
      <xdr:row>134</xdr:row>
      <xdr:rowOff>56030</xdr:rowOff>
    </xdr:from>
    <xdr:to>
      <xdr:col>6</xdr:col>
      <xdr:colOff>2162736</xdr:colOff>
      <xdr:row>134</xdr:row>
      <xdr:rowOff>1215581</xdr:rowOff>
    </xdr:to>
    <xdr:pic>
      <xdr:nvPicPr>
        <xdr:cNvPr id="331" name="Imagen 330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6815" y="175562559"/>
          <a:ext cx="2083950" cy="115955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87382</xdr:colOff>
      <xdr:row>135</xdr:row>
      <xdr:rowOff>64436</xdr:rowOff>
    </xdr:from>
    <xdr:to>
      <xdr:col>4</xdr:col>
      <xdr:colOff>2162735</xdr:colOff>
      <xdr:row>135</xdr:row>
      <xdr:rowOff>1192326</xdr:rowOff>
    </xdr:to>
    <xdr:pic>
      <xdr:nvPicPr>
        <xdr:cNvPr id="332" name="Imagen 331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0647" y="176949289"/>
          <a:ext cx="2075353" cy="112789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72971</xdr:colOff>
      <xdr:row>135</xdr:row>
      <xdr:rowOff>56029</xdr:rowOff>
    </xdr:from>
    <xdr:to>
      <xdr:col>6</xdr:col>
      <xdr:colOff>2162736</xdr:colOff>
      <xdr:row>135</xdr:row>
      <xdr:rowOff>1187823</xdr:rowOff>
    </xdr:to>
    <xdr:pic>
      <xdr:nvPicPr>
        <xdr:cNvPr id="333" name="Imagen 332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1000" y="176940882"/>
          <a:ext cx="2089765" cy="11317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136</xdr:row>
      <xdr:rowOff>56029</xdr:rowOff>
    </xdr:from>
    <xdr:to>
      <xdr:col>4</xdr:col>
      <xdr:colOff>2196353</xdr:colOff>
      <xdr:row>136</xdr:row>
      <xdr:rowOff>1199029</xdr:rowOff>
    </xdr:to>
    <xdr:pic>
      <xdr:nvPicPr>
        <xdr:cNvPr id="276" name="Imagen 275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78319205"/>
          <a:ext cx="2129118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44824</xdr:colOff>
      <xdr:row>136</xdr:row>
      <xdr:rowOff>44824</xdr:rowOff>
    </xdr:from>
    <xdr:to>
      <xdr:col>6</xdr:col>
      <xdr:colOff>2151529</xdr:colOff>
      <xdr:row>136</xdr:row>
      <xdr:rowOff>1199029</xdr:rowOff>
    </xdr:to>
    <xdr:pic>
      <xdr:nvPicPr>
        <xdr:cNvPr id="277" name="Imagen 276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2853" y="178308000"/>
          <a:ext cx="2106705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137</xdr:row>
      <xdr:rowOff>67236</xdr:rowOff>
    </xdr:from>
    <xdr:to>
      <xdr:col>4</xdr:col>
      <xdr:colOff>2196353</xdr:colOff>
      <xdr:row>137</xdr:row>
      <xdr:rowOff>1210236</xdr:rowOff>
    </xdr:to>
    <xdr:pic>
      <xdr:nvPicPr>
        <xdr:cNvPr id="298" name="Imagen 297"/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79708736"/>
          <a:ext cx="2129118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54695</xdr:colOff>
      <xdr:row>137</xdr:row>
      <xdr:rowOff>44824</xdr:rowOff>
    </xdr:from>
    <xdr:to>
      <xdr:col>6</xdr:col>
      <xdr:colOff>2185147</xdr:colOff>
      <xdr:row>137</xdr:row>
      <xdr:rowOff>1210236</xdr:rowOff>
    </xdr:to>
    <xdr:pic>
      <xdr:nvPicPr>
        <xdr:cNvPr id="299" name="Imagen 298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2724" y="179686324"/>
          <a:ext cx="2130452" cy="116541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138</xdr:row>
      <xdr:rowOff>67237</xdr:rowOff>
    </xdr:from>
    <xdr:to>
      <xdr:col>4</xdr:col>
      <xdr:colOff>2196352</xdr:colOff>
      <xdr:row>138</xdr:row>
      <xdr:rowOff>1210238</xdr:rowOff>
    </xdr:to>
    <xdr:pic>
      <xdr:nvPicPr>
        <xdr:cNvPr id="310" name="Imagen 309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81087061"/>
          <a:ext cx="2129117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63501</xdr:colOff>
      <xdr:row>138</xdr:row>
      <xdr:rowOff>44824</xdr:rowOff>
    </xdr:from>
    <xdr:to>
      <xdr:col>6</xdr:col>
      <xdr:colOff>2185147</xdr:colOff>
      <xdr:row>138</xdr:row>
      <xdr:rowOff>1199031</xdr:rowOff>
    </xdr:to>
    <xdr:pic>
      <xdr:nvPicPr>
        <xdr:cNvPr id="311" name="Imagen 310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1530" y="181064648"/>
          <a:ext cx="2121646" cy="115420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139</xdr:row>
      <xdr:rowOff>44824</xdr:rowOff>
    </xdr:from>
    <xdr:to>
      <xdr:col>4</xdr:col>
      <xdr:colOff>2196352</xdr:colOff>
      <xdr:row>139</xdr:row>
      <xdr:rowOff>1213037</xdr:rowOff>
    </xdr:to>
    <xdr:pic>
      <xdr:nvPicPr>
        <xdr:cNvPr id="322" name="Imagen 321"/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82442971"/>
          <a:ext cx="2140323" cy="116821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74707</xdr:colOff>
      <xdr:row>139</xdr:row>
      <xdr:rowOff>56029</xdr:rowOff>
    </xdr:from>
    <xdr:to>
      <xdr:col>6</xdr:col>
      <xdr:colOff>2185147</xdr:colOff>
      <xdr:row>139</xdr:row>
      <xdr:rowOff>1201831</xdr:rowOff>
    </xdr:to>
    <xdr:pic>
      <xdr:nvPicPr>
        <xdr:cNvPr id="323" name="Imagen 322"/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2736" y="182454176"/>
          <a:ext cx="2110440" cy="114580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56030</xdr:colOff>
      <xdr:row>140</xdr:row>
      <xdr:rowOff>56029</xdr:rowOff>
    </xdr:from>
    <xdr:to>
      <xdr:col>4</xdr:col>
      <xdr:colOff>2185147</xdr:colOff>
      <xdr:row>140</xdr:row>
      <xdr:rowOff>1199028</xdr:rowOff>
    </xdr:to>
    <xdr:pic>
      <xdr:nvPicPr>
        <xdr:cNvPr id="334" name="Imagen 333"/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5" y="183832500"/>
          <a:ext cx="2129117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74706</xdr:colOff>
      <xdr:row>140</xdr:row>
      <xdr:rowOff>44824</xdr:rowOff>
    </xdr:from>
    <xdr:to>
      <xdr:col>6</xdr:col>
      <xdr:colOff>2173942</xdr:colOff>
      <xdr:row>140</xdr:row>
      <xdr:rowOff>1187823</xdr:rowOff>
    </xdr:to>
    <xdr:pic>
      <xdr:nvPicPr>
        <xdr:cNvPr id="335" name="Imagen 334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2735" y="183821295"/>
          <a:ext cx="2099236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141</xdr:row>
      <xdr:rowOff>56030</xdr:rowOff>
    </xdr:from>
    <xdr:to>
      <xdr:col>4</xdr:col>
      <xdr:colOff>2185147</xdr:colOff>
      <xdr:row>141</xdr:row>
      <xdr:rowOff>1210235</xdr:rowOff>
    </xdr:to>
    <xdr:pic>
      <xdr:nvPicPr>
        <xdr:cNvPr id="338" name="Imagen 337"/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6" y="185210824"/>
          <a:ext cx="2106706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59009</xdr:colOff>
      <xdr:row>141</xdr:row>
      <xdr:rowOff>44823</xdr:rowOff>
    </xdr:from>
    <xdr:to>
      <xdr:col>6</xdr:col>
      <xdr:colOff>2185147</xdr:colOff>
      <xdr:row>141</xdr:row>
      <xdr:rowOff>1193993</xdr:rowOff>
    </xdr:to>
    <xdr:pic>
      <xdr:nvPicPr>
        <xdr:cNvPr id="339" name="Imagen 338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038" y="185199617"/>
          <a:ext cx="2126138" cy="114917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56030</xdr:colOff>
      <xdr:row>142</xdr:row>
      <xdr:rowOff>56029</xdr:rowOff>
    </xdr:from>
    <xdr:to>
      <xdr:col>4</xdr:col>
      <xdr:colOff>2173941</xdr:colOff>
      <xdr:row>142</xdr:row>
      <xdr:rowOff>1199028</xdr:rowOff>
    </xdr:to>
    <xdr:pic>
      <xdr:nvPicPr>
        <xdr:cNvPr id="340" name="Imagen 339"/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5" y="186589147"/>
          <a:ext cx="2117911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70217</xdr:colOff>
      <xdr:row>142</xdr:row>
      <xdr:rowOff>67235</xdr:rowOff>
    </xdr:from>
    <xdr:to>
      <xdr:col>6</xdr:col>
      <xdr:colOff>2185147</xdr:colOff>
      <xdr:row>142</xdr:row>
      <xdr:rowOff>1208000</xdr:rowOff>
    </xdr:to>
    <xdr:pic>
      <xdr:nvPicPr>
        <xdr:cNvPr id="341" name="Imagen 340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246" y="186600353"/>
          <a:ext cx="2114930" cy="114076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143</xdr:row>
      <xdr:rowOff>56030</xdr:rowOff>
    </xdr:from>
    <xdr:to>
      <xdr:col>4</xdr:col>
      <xdr:colOff>2185147</xdr:colOff>
      <xdr:row>143</xdr:row>
      <xdr:rowOff>1197990</xdr:rowOff>
    </xdr:to>
    <xdr:pic>
      <xdr:nvPicPr>
        <xdr:cNvPr id="342" name="Imagen 341"/>
        <xdr:cNvPicPr>
          <a:picLocks noChangeAspect="1"/>
        </xdr:cNvPicPr>
      </xdr:nvPicPr>
      <xdr:blipFill rotWithShape="1"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716"/>
        <a:stretch/>
      </xdr:blipFill>
      <xdr:spPr>
        <a:xfrm>
          <a:off x="4000500" y="187967471"/>
          <a:ext cx="2117912" cy="114196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45393</xdr:colOff>
      <xdr:row>143</xdr:row>
      <xdr:rowOff>56031</xdr:rowOff>
    </xdr:from>
    <xdr:to>
      <xdr:col>6</xdr:col>
      <xdr:colOff>2196353</xdr:colOff>
      <xdr:row>143</xdr:row>
      <xdr:rowOff>1207009</xdr:rowOff>
    </xdr:to>
    <xdr:pic>
      <xdr:nvPicPr>
        <xdr:cNvPr id="343" name="Imagen 342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3422" y="187967472"/>
          <a:ext cx="2150960" cy="115097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78442</xdr:colOff>
      <xdr:row>147</xdr:row>
      <xdr:rowOff>57199</xdr:rowOff>
    </xdr:from>
    <xdr:to>
      <xdr:col>4</xdr:col>
      <xdr:colOff>2173942</xdr:colOff>
      <xdr:row>147</xdr:row>
      <xdr:rowOff>1211629</xdr:rowOff>
    </xdr:to>
    <xdr:pic>
      <xdr:nvPicPr>
        <xdr:cNvPr id="346" name="Imagen 345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7" y="196238581"/>
          <a:ext cx="2095500" cy="11544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68292</xdr:colOff>
      <xdr:row>147</xdr:row>
      <xdr:rowOff>57200</xdr:rowOff>
    </xdr:from>
    <xdr:to>
      <xdr:col>6</xdr:col>
      <xdr:colOff>2173941</xdr:colOff>
      <xdr:row>147</xdr:row>
      <xdr:rowOff>1211630</xdr:rowOff>
    </xdr:to>
    <xdr:pic>
      <xdr:nvPicPr>
        <xdr:cNvPr id="347" name="Imagen 346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321" y="196238582"/>
          <a:ext cx="2105649" cy="11544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69349</xdr:colOff>
      <xdr:row>148</xdr:row>
      <xdr:rowOff>57199</xdr:rowOff>
    </xdr:from>
    <xdr:to>
      <xdr:col>4</xdr:col>
      <xdr:colOff>2185147</xdr:colOff>
      <xdr:row>148</xdr:row>
      <xdr:rowOff>1211629</xdr:rowOff>
    </xdr:to>
    <xdr:pic>
      <xdr:nvPicPr>
        <xdr:cNvPr id="348" name="Imagen 347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2614" y="197616905"/>
          <a:ext cx="2115798" cy="11544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59199</xdr:colOff>
      <xdr:row>148</xdr:row>
      <xdr:rowOff>56029</xdr:rowOff>
    </xdr:from>
    <xdr:to>
      <xdr:col>6</xdr:col>
      <xdr:colOff>2185147</xdr:colOff>
      <xdr:row>148</xdr:row>
      <xdr:rowOff>1211629</xdr:rowOff>
    </xdr:to>
    <xdr:pic>
      <xdr:nvPicPr>
        <xdr:cNvPr id="349" name="Imagen 348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228" y="197615735"/>
          <a:ext cx="212594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149</xdr:row>
      <xdr:rowOff>56029</xdr:rowOff>
    </xdr:from>
    <xdr:to>
      <xdr:col>4</xdr:col>
      <xdr:colOff>2207559</xdr:colOff>
      <xdr:row>149</xdr:row>
      <xdr:rowOff>1211629</xdr:rowOff>
    </xdr:to>
    <xdr:pic>
      <xdr:nvPicPr>
        <xdr:cNvPr id="350" name="Imagen 349"/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98994058"/>
          <a:ext cx="214032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68291</xdr:colOff>
      <xdr:row>149</xdr:row>
      <xdr:rowOff>44823</xdr:rowOff>
    </xdr:from>
    <xdr:to>
      <xdr:col>6</xdr:col>
      <xdr:colOff>2196353</xdr:colOff>
      <xdr:row>149</xdr:row>
      <xdr:rowOff>1200423</xdr:rowOff>
    </xdr:to>
    <xdr:pic>
      <xdr:nvPicPr>
        <xdr:cNvPr id="351" name="Imagen 350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320" y="198982852"/>
          <a:ext cx="212806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150</xdr:row>
      <xdr:rowOff>44824</xdr:rowOff>
    </xdr:from>
    <xdr:to>
      <xdr:col>4</xdr:col>
      <xdr:colOff>2207558</xdr:colOff>
      <xdr:row>150</xdr:row>
      <xdr:rowOff>1200424</xdr:rowOff>
    </xdr:to>
    <xdr:pic>
      <xdr:nvPicPr>
        <xdr:cNvPr id="352" name="Imagen 351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00361177"/>
          <a:ext cx="215152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58646</xdr:colOff>
      <xdr:row>150</xdr:row>
      <xdr:rowOff>44823</xdr:rowOff>
    </xdr:from>
    <xdr:to>
      <xdr:col>6</xdr:col>
      <xdr:colOff>2173941</xdr:colOff>
      <xdr:row>150</xdr:row>
      <xdr:rowOff>1200423</xdr:rowOff>
    </xdr:to>
    <xdr:pic>
      <xdr:nvPicPr>
        <xdr:cNvPr id="353" name="Imagen 352"/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675" y="200361176"/>
          <a:ext cx="211529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144</xdr:row>
      <xdr:rowOff>44823</xdr:rowOff>
    </xdr:from>
    <xdr:to>
      <xdr:col>4</xdr:col>
      <xdr:colOff>2173941</xdr:colOff>
      <xdr:row>144</xdr:row>
      <xdr:rowOff>1210235</xdr:rowOff>
    </xdr:to>
    <xdr:pic>
      <xdr:nvPicPr>
        <xdr:cNvPr id="354" name="Imagen 353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189334588"/>
          <a:ext cx="2129118" cy="116541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71716</xdr:colOff>
      <xdr:row>144</xdr:row>
      <xdr:rowOff>40982</xdr:rowOff>
    </xdr:from>
    <xdr:to>
      <xdr:col>6</xdr:col>
      <xdr:colOff>2173941</xdr:colOff>
      <xdr:row>144</xdr:row>
      <xdr:rowOff>1196582</xdr:rowOff>
    </xdr:to>
    <xdr:pic>
      <xdr:nvPicPr>
        <xdr:cNvPr id="355" name="Imagen 354"/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9745" y="189330747"/>
          <a:ext cx="210222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50329</xdr:colOff>
      <xdr:row>145</xdr:row>
      <xdr:rowOff>56030</xdr:rowOff>
    </xdr:from>
    <xdr:to>
      <xdr:col>4</xdr:col>
      <xdr:colOff>2207558</xdr:colOff>
      <xdr:row>145</xdr:row>
      <xdr:rowOff>1211630</xdr:rowOff>
    </xdr:to>
    <xdr:pic>
      <xdr:nvPicPr>
        <xdr:cNvPr id="356" name="Imagen 355"/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3594" y="190724118"/>
          <a:ext cx="215722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46355</xdr:colOff>
      <xdr:row>145</xdr:row>
      <xdr:rowOff>56029</xdr:rowOff>
    </xdr:from>
    <xdr:to>
      <xdr:col>6</xdr:col>
      <xdr:colOff>2185147</xdr:colOff>
      <xdr:row>145</xdr:row>
      <xdr:rowOff>1211629</xdr:rowOff>
    </xdr:to>
    <xdr:pic>
      <xdr:nvPicPr>
        <xdr:cNvPr id="357" name="Imagen 356"/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4384" y="190724117"/>
          <a:ext cx="213879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40393</xdr:colOff>
      <xdr:row>146</xdr:row>
      <xdr:rowOff>62048</xdr:rowOff>
    </xdr:from>
    <xdr:to>
      <xdr:col>6</xdr:col>
      <xdr:colOff>2185147</xdr:colOff>
      <xdr:row>146</xdr:row>
      <xdr:rowOff>1217648</xdr:rowOff>
    </xdr:to>
    <xdr:pic>
      <xdr:nvPicPr>
        <xdr:cNvPr id="358" name="Imagen 357"/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422" y="192108460"/>
          <a:ext cx="214475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146</xdr:row>
      <xdr:rowOff>50841</xdr:rowOff>
    </xdr:from>
    <xdr:to>
      <xdr:col>4</xdr:col>
      <xdr:colOff>2185146</xdr:colOff>
      <xdr:row>146</xdr:row>
      <xdr:rowOff>1206441</xdr:rowOff>
    </xdr:to>
    <xdr:pic>
      <xdr:nvPicPr>
        <xdr:cNvPr id="359" name="Imagen 358"/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192097253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151</xdr:row>
      <xdr:rowOff>44824</xdr:rowOff>
    </xdr:from>
    <xdr:to>
      <xdr:col>4</xdr:col>
      <xdr:colOff>2162734</xdr:colOff>
      <xdr:row>151</xdr:row>
      <xdr:rowOff>1200424</xdr:rowOff>
    </xdr:to>
    <xdr:pic>
      <xdr:nvPicPr>
        <xdr:cNvPr id="362" name="Imagen 361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198982853"/>
          <a:ext cx="209549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58103</xdr:colOff>
      <xdr:row>151</xdr:row>
      <xdr:rowOff>44823</xdr:rowOff>
    </xdr:from>
    <xdr:to>
      <xdr:col>6</xdr:col>
      <xdr:colOff>2185146</xdr:colOff>
      <xdr:row>151</xdr:row>
      <xdr:rowOff>1200423</xdr:rowOff>
    </xdr:to>
    <xdr:pic>
      <xdr:nvPicPr>
        <xdr:cNvPr id="363" name="Imagen 362"/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132" y="198982852"/>
          <a:ext cx="212704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152</xdr:row>
      <xdr:rowOff>51036</xdr:rowOff>
    </xdr:from>
    <xdr:to>
      <xdr:col>4</xdr:col>
      <xdr:colOff>2185147</xdr:colOff>
      <xdr:row>152</xdr:row>
      <xdr:rowOff>1206636</xdr:rowOff>
    </xdr:to>
    <xdr:pic>
      <xdr:nvPicPr>
        <xdr:cNvPr id="364" name="Imagen 363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00367389"/>
          <a:ext cx="214032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69311</xdr:colOff>
      <xdr:row>152</xdr:row>
      <xdr:rowOff>51035</xdr:rowOff>
    </xdr:from>
    <xdr:to>
      <xdr:col>6</xdr:col>
      <xdr:colOff>2185147</xdr:colOff>
      <xdr:row>152</xdr:row>
      <xdr:rowOff>1206635</xdr:rowOff>
    </xdr:to>
    <xdr:pic>
      <xdr:nvPicPr>
        <xdr:cNvPr id="365" name="Imagen 364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7340" y="200367388"/>
          <a:ext cx="211583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153</xdr:row>
      <xdr:rowOff>45719</xdr:rowOff>
    </xdr:from>
    <xdr:to>
      <xdr:col>4</xdr:col>
      <xdr:colOff>2162735</xdr:colOff>
      <xdr:row>153</xdr:row>
      <xdr:rowOff>1201319</xdr:rowOff>
    </xdr:to>
    <xdr:pic>
      <xdr:nvPicPr>
        <xdr:cNvPr id="366" name="Imagen 365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01740395"/>
          <a:ext cx="210670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58103</xdr:colOff>
      <xdr:row>153</xdr:row>
      <xdr:rowOff>45720</xdr:rowOff>
    </xdr:from>
    <xdr:to>
      <xdr:col>6</xdr:col>
      <xdr:colOff>2196352</xdr:colOff>
      <xdr:row>153</xdr:row>
      <xdr:rowOff>1201320</xdr:rowOff>
    </xdr:to>
    <xdr:pic>
      <xdr:nvPicPr>
        <xdr:cNvPr id="367" name="Imagen 366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132" y="201740396"/>
          <a:ext cx="213824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154</xdr:row>
      <xdr:rowOff>56029</xdr:rowOff>
    </xdr:from>
    <xdr:to>
      <xdr:col>4</xdr:col>
      <xdr:colOff>2218763</xdr:colOff>
      <xdr:row>154</xdr:row>
      <xdr:rowOff>1211629</xdr:rowOff>
    </xdr:to>
    <xdr:pic>
      <xdr:nvPicPr>
        <xdr:cNvPr id="370" name="Imagen 369"/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203129029"/>
          <a:ext cx="216273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60865</xdr:colOff>
      <xdr:row>154</xdr:row>
      <xdr:rowOff>56029</xdr:rowOff>
    </xdr:from>
    <xdr:to>
      <xdr:col>6</xdr:col>
      <xdr:colOff>2185147</xdr:colOff>
      <xdr:row>154</xdr:row>
      <xdr:rowOff>1211629</xdr:rowOff>
    </xdr:to>
    <xdr:pic>
      <xdr:nvPicPr>
        <xdr:cNvPr id="371" name="Imagen 370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894" y="203129029"/>
          <a:ext cx="212428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65700</xdr:colOff>
      <xdr:row>155</xdr:row>
      <xdr:rowOff>44823</xdr:rowOff>
    </xdr:from>
    <xdr:to>
      <xdr:col>4</xdr:col>
      <xdr:colOff>2196353</xdr:colOff>
      <xdr:row>155</xdr:row>
      <xdr:rowOff>1200423</xdr:rowOff>
    </xdr:to>
    <xdr:pic>
      <xdr:nvPicPr>
        <xdr:cNvPr id="372" name="Imagen 371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965" y="204496147"/>
          <a:ext cx="213065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59329</xdr:colOff>
      <xdr:row>155</xdr:row>
      <xdr:rowOff>56028</xdr:rowOff>
    </xdr:from>
    <xdr:to>
      <xdr:col>6</xdr:col>
      <xdr:colOff>2185147</xdr:colOff>
      <xdr:row>155</xdr:row>
      <xdr:rowOff>1211628</xdr:rowOff>
    </xdr:to>
    <xdr:pic>
      <xdr:nvPicPr>
        <xdr:cNvPr id="373" name="Imagen 372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358" y="204507352"/>
          <a:ext cx="21258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40363</xdr:colOff>
      <xdr:row>156</xdr:row>
      <xdr:rowOff>44823</xdr:rowOff>
    </xdr:from>
    <xdr:to>
      <xdr:col>4</xdr:col>
      <xdr:colOff>2207558</xdr:colOff>
      <xdr:row>156</xdr:row>
      <xdr:rowOff>1200423</xdr:rowOff>
    </xdr:to>
    <xdr:pic>
      <xdr:nvPicPr>
        <xdr:cNvPr id="374" name="Imagen 373"/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3628" y="205874470"/>
          <a:ext cx="216719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43811</xdr:colOff>
      <xdr:row>156</xdr:row>
      <xdr:rowOff>44824</xdr:rowOff>
    </xdr:from>
    <xdr:to>
      <xdr:col>6</xdr:col>
      <xdr:colOff>2196352</xdr:colOff>
      <xdr:row>156</xdr:row>
      <xdr:rowOff>1200424</xdr:rowOff>
    </xdr:to>
    <xdr:pic>
      <xdr:nvPicPr>
        <xdr:cNvPr id="375" name="Imagen 374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840" y="205874471"/>
          <a:ext cx="215254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157</xdr:row>
      <xdr:rowOff>56029</xdr:rowOff>
    </xdr:from>
    <xdr:to>
      <xdr:col>4</xdr:col>
      <xdr:colOff>2185147</xdr:colOff>
      <xdr:row>157</xdr:row>
      <xdr:rowOff>1211629</xdr:rowOff>
    </xdr:to>
    <xdr:pic>
      <xdr:nvPicPr>
        <xdr:cNvPr id="344" name="Imagen 343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07264000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70500</xdr:colOff>
      <xdr:row>157</xdr:row>
      <xdr:rowOff>56028</xdr:rowOff>
    </xdr:from>
    <xdr:to>
      <xdr:col>6</xdr:col>
      <xdr:colOff>2173942</xdr:colOff>
      <xdr:row>157</xdr:row>
      <xdr:rowOff>1211628</xdr:rowOff>
    </xdr:to>
    <xdr:pic>
      <xdr:nvPicPr>
        <xdr:cNvPr id="345" name="Imagen 344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529" y="207263999"/>
          <a:ext cx="210344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158</xdr:row>
      <xdr:rowOff>56029</xdr:rowOff>
    </xdr:from>
    <xdr:to>
      <xdr:col>4</xdr:col>
      <xdr:colOff>2196352</xdr:colOff>
      <xdr:row>158</xdr:row>
      <xdr:rowOff>1211629</xdr:rowOff>
    </xdr:to>
    <xdr:pic>
      <xdr:nvPicPr>
        <xdr:cNvPr id="360" name="Imagen 359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08642323"/>
          <a:ext cx="21403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59294</xdr:colOff>
      <xdr:row>158</xdr:row>
      <xdr:rowOff>56029</xdr:rowOff>
    </xdr:from>
    <xdr:to>
      <xdr:col>6</xdr:col>
      <xdr:colOff>2173942</xdr:colOff>
      <xdr:row>158</xdr:row>
      <xdr:rowOff>1211629</xdr:rowOff>
    </xdr:to>
    <xdr:pic>
      <xdr:nvPicPr>
        <xdr:cNvPr id="361" name="Imagen 360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323" y="208642323"/>
          <a:ext cx="211464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159</xdr:row>
      <xdr:rowOff>33617</xdr:rowOff>
    </xdr:from>
    <xdr:to>
      <xdr:col>4</xdr:col>
      <xdr:colOff>2207558</xdr:colOff>
      <xdr:row>159</xdr:row>
      <xdr:rowOff>1210234</xdr:rowOff>
    </xdr:to>
    <xdr:pic>
      <xdr:nvPicPr>
        <xdr:cNvPr id="368" name="Imagen 367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09998235"/>
          <a:ext cx="2162735" cy="117661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59294</xdr:colOff>
      <xdr:row>159</xdr:row>
      <xdr:rowOff>44823</xdr:rowOff>
    </xdr:from>
    <xdr:to>
      <xdr:col>6</xdr:col>
      <xdr:colOff>2151641</xdr:colOff>
      <xdr:row>159</xdr:row>
      <xdr:rowOff>1196823</xdr:rowOff>
    </xdr:to>
    <xdr:pic>
      <xdr:nvPicPr>
        <xdr:cNvPr id="369" name="Imagen 368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323" y="210009441"/>
          <a:ext cx="2092347" cy="1152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160</xdr:row>
      <xdr:rowOff>44823</xdr:rowOff>
    </xdr:from>
    <xdr:to>
      <xdr:col>4</xdr:col>
      <xdr:colOff>2207558</xdr:colOff>
      <xdr:row>160</xdr:row>
      <xdr:rowOff>1200423</xdr:rowOff>
    </xdr:to>
    <xdr:pic>
      <xdr:nvPicPr>
        <xdr:cNvPr id="378" name="Imagen 377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11387764"/>
          <a:ext cx="215152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82872</xdr:colOff>
      <xdr:row>160</xdr:row>
      <xdr:rowOff>56029</xdr:rowOff>
    </xdr:from>
    <xdr:to>
      <xdr:col>6</xdr:col>
      <xdr:colOff>2185148</xdr:colOff>
      <xdr:row>160</xdr:row>
      <xdr:rowOff>1211629</xdr:rowOff>
    </xdr:to>
    <xdr:pic>
      <xdr:nvPicPr>
        <xdr:cNvPr id="379" name="Imagen 378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0901" y="211398970"/>
          <a:ext cx="210227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53683</xdr:colOff>
      <xdr:row>161</xdr:row>
      <xdr:rowOff>67234</xdr:rowOff>
    </xdr:from>
    <xdr:to>
      <xdr:col>4</xdr:col>
      <xdr:colOff>2173941</xdr:colOff>
      <xdr:row>161</xdr:row>
      <xdr:rowOff>1222834</xdr:rowOff>
    </xdr:to>
    <xdr:pic>
      <xdr:nvPicPr>
        <xdr:cNvPr id="380" name="Imagen 379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6948" y="212788499"/>
          <a:ext cx="212025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58114</xdr:colOff>
      <xdr:row>161</xdr:row>
      <xdr:rowOff>56028</xdr:rowOff>
    </xdr:from>
    <xdr:to>
      <xdr:col>6</xdr:col>
      <xdr:colOff>2173942</xdr:colOff>
      <xdr:row>161</xdr:row>
      <xdr:rowOff>1211628</xdr:rowOff>
    </xdr:to>
    <xdr:pic>
      <xdr:nvPicPr>
        <xdr:cNvPr id="381" name="Imagen 380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143" y="212777293"/>
          <a:ext cx="211582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163</xdr:row>
      <xdr:rowOff>44824</xdr:rowOff>
    </xdr:from>
    <xdr:to>
      <xdr:col>4</xdr:col>
      <xdr:colOff>2185146</xdr:colOff>
      <xdr:row>163</xdr:row>
      <xdr:rowOff>1200424</xdr:rowOff>
    </xdr:to>
    <xdr:pic>
      <xdr:nvPicPr>
        <xdr:cNvPr id="376" name="Imagen 375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14144412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52213</xdr:colOff>
      <xdr:row>163</xdr:row>
      <xdr:rowOff>44824</xdr:rowOff>
    </xdr:from>
    <xdr:to>
      <xdr:col>6</xdr:col>
      <xdr:colOff>2185147</xdr:colOff>
      <xdr:row>163</xdr:row>
      <xdr:rowOff>1200424</xdr:rowOff>
    </xdr:to>
    <xdr:pic>
      <xdr:nvPicPr>
        <xdr:cNvPr id="377" name="Imagen 376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242" y="214144412"/>
          <a:ext cx="213293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59599</xdr:colOff>
      <xdr:row>164</xdr:row>
      <xdr:rowOff>44823</xdr:rowOff>
    </xdr:from>
    <xdr:to>
      <xdr:col>4</xdr:col>
      <xdr:colOff>2207558</xdr:colOff>
      <xdr:row>164</xdr:row>
      <xdr:rowOff>1200423</xdr:rowOff>
    </xdr:to>
    <xdr:pic>
      <xdr:nvPicPr>
        <xdr:cNvPr id="382" name="Imagen 381"/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2864" y="215522735"/>
          <a:ext cx="214795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44576</xdr:colOff>
      <xdr:row>164</xdr:row>
      <xdr:rowOff>44822</xdr:rowOff>
    </xdr:from>
    <xdr:to>
      <xdr:col>6</xdr:col>
      <xdr:colOff>2196353</xdr:colOff>
      <xdr:row>164</xdr:row>
      <xdr:rowOff>1200422</xdr:rowOff>
    </xdr:to>
    <xdr:pic>
      <xdr:nvPicPr>
        <xdr:cNvPr id="383" name="Imagen 382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2605" y="215522734"/>
          <a:ext cx="215177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166</xdr:row>
      <xdr:rowOff>56029</xdr:rowOff>
    </xdr:from>
    <xdr:to>
      <xdr:col>4</xdr:col>
      <xdr:colOff>2196353</xdr:colOff>
      <xdr:row>166</xdr:row>
      <xdr:rowOff>1211629</xdr:rowOff>
    </xdr:to>
    <xdr:pic>
      <xdr:nvPicPr>
        <xdr:cNvPr id="386" name="Imagen 385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16912264"/>
          <a:ext cx="214032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46199</xdr:colOff>
      <xdr:row>166</xdr:row>
      <xdr:rowOff>56030</xdr:rowOff>
    </xdr:from>
    <xdr:to>
      <xdr:col>6</xdr:col>
      <xdr:colOff>2185147</xdr:colOff>
      <xdr:row>166</xdr:row>
      <xdr:rowOff>1211630</xdr:rowOff>
    </xdr:to>
    <xdr:pic>
      <xdr:nvPicPr>
        <xdr:cNvPr id="387" name="Imagen 386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4228" y="216912265"/>
          <a:ext cx="213894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46639</xdr:colOff>
      <xdr:row>167</xdr:row>
      <xdr:rowOff>44822</xdr:rowOff>
    </xdr:from>
    <xdr:to>
      <xdr:col>4</xdr:col>
      <xdr:colOff>2207558</xdr:colOff>
      <xdr:row>167</xdr:row>
      <xdr:rowOff>1200422</xdr:rowOff>
    </xdr:to>
    <xdr:pic>
      <xdr:nvPicPr>
        <xdr:cNvPr id="388" name="Imagen 387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9904" y="218279381"/>
          <a:ext cx="216091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58287</xdr:colOff>
      <xdr:row>167</xdr:row>
      <xdr:rowOff>44824</xdr:rowOff>
    </xdr:from>
    <xdr:to>
      <xdr:col>6</xdr:col>
      <xdr:colOff>2185147</xdr:colOff>
      <xdr:row>167</xdr:row>
      <xdr:rowOff>1200424</xdr:rowOff>
    </xdr:to>
    <xdr:pic>
      <xdr:nvPicPr>
        <xdr:cNvPr id="389" name="Imagen 388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316" y="218279383"/>
          <a:ext cx="212686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168</xdr:row>
      <xdr:rowOff>44823</xdr:rowOff>
    </xdr:from>
    <xdr:to>
      <xdr:col>4</xdr:col>
      <xdr:colOff>2207559</xdr:colOff>
      <xdr:row>168</xdr:row>
      <xdr:rowOff>1200423</xdr:rowOff>
    </xdr:to>
    <xdr:pic>
      <xdr:nvPicPr>
        <xdr:cNvPr id="390" name="Imagen 389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19657705"/>
          <a:ext cx="216273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46200</xdr:colOff>
      <xdr:row>168</xdr:row>
      <xdr:rowOff>44824</xdr:rowOff>
    </xdr:from>
    <xdr:to>
      <xdr:col>6</xdr:col>
      <xdr:colOff>2173942</xdr:colOff>
      <xdr:row>168</xdr:row>
      <xdr:rowOff>1210162</xdr:rowOff>
    </xdr:to>
    <xdr:pic>
      <xdr:nvPicPr>
        <xdr:cNvPr id="391" name="Imagen 390"/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4229" y="219657706"/>
          <a:ext cx="2127742" cy="116533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57845</xdr:colOff>
      <xdr:row>169</xdr:row>
      <xdr:rowOff>44823</xdr:rowOff>
    </xdr:from>
    <xdr:to>
      <xdr:col>4</xdr:col>
      <xdr:colOff>2196352</xdr:colOff>
      <xdr:row>169</xdr:row>
      <xdr:rowOff>1200423</xdr:rowOff>
    </xdr:to>
    <xdr:pic>
      <xdr:nvPicPr>
        <xdr:cNvPr id="392" name="Imagen 391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1110" y="221036029"/>
          <a:ext cx="213850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45891</xdr:colOff>
      <xdr:row>169</xdr:row>
      <xdr:rowOff>44824</xdr:rowOff>
    </xdr:from>
    <xdr:to>
      <xdr:col>6</xdr:col>
      <xdr:colOff>2185147</xdr:colOff>
      <xdr:row>169</xdr:row>
      <xdr:rowOff>1199029</xdr:rowOff>
    </xdr:to>
    <xdr:pic>
      <xdr:nvPicPr>
        <xdr:cNvPr id="393" name="Imagen 392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3920" y="221036030"/>
          <a:ext cx="2139256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170</xdr:row>
      <xdr:rowOff>55857</xdr:rowOff>
    </xdr:from>
    <xdr:to>
      <xdr:col>4</xdr:col>
      <xdr:colOff>2196352</xdr:colOff>
      <xdr:row>170</xdr:row>
      <xdr:rowOff>1211457</xdr:rowOff>
    </xdr:to>
    <xdr:pic>
      <xdr:nvPicPr>
        <xdr:cNvPr id="396" name="Imagen 395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22425386"/>
          <a:ext cx="21403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55753</xdr:colOff>
      <xdr:row>170</xdr:row>
      <xdr:rowOff>44822</xdr:rowOff>
    </xdr:from>
    <xdr:to>
      <xdr:col>6</xdr:col>
      <xdr:colOff>2196353</xdr:colOff>
      <xdr:row>170</xdr:row>
      <xdr:rowOff>1199029</xdr:rowOff>
    </xdr:to>
    <xdr:pic>
      <xdr:nvPicPr>
        <xdr:cNvPr id="397" name="Imagen 396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782" y="222414351"/>
          <a:ext cx="2140600" cy="115420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47263</xdr:colOff>
      <xdr:row>171</xdr:row>
      <xdr:rowOff>40095</xdr:rowOff>
    </xdr:from>
    <xdr:to>
      <xdr:col>4</xdr:col>
      <xdr:colOff>2196353</xdr:colOff>
      <xdr:row>171</xdr:row>
      <xdr:rowOff>1198531</xdr:rowOff>
    </xdr:to>
    <xdr:pic>
      <xdr:nvPicPr>
        <xdr:cNvPr id="398" name="Imagen 397"/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0528" y="223787948"/>
          <a:ext cx="2149090" cy="115843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60305</xdr:colOff>
      <xdr:row>171</xdr:row>
      <xdr:rowOff>58500</xdr:rowOff>
    </xdr:from>
    <xdr:to>
      <xdr:col>6</xdr:col>
      <xdr:colOff>2196352</xdr:colOff>
      <xdr:row>171</xdr:row>
      <xdr:rowOff>1214100</xdr:rowOff>
    </xdr:to>
    <xdr:pic>
      <xdr:nvPicPr>
        <xdr:cNvPr id="399" name="Imagen 398"/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334" y="223806353"/>
          <a:ext cx="213604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173</xdr:row>
      <xdr:rowOff>44823</xdr:rowOff>
    </xdr:from>
    <xdr:to>
      <xdr:col>4</xdr:col>
      <xdr:colOff>2185147</xdr:colOff>
      <xdr:row>173</xdr:row>
      <xdr:rowOff>1200423</xdr:rowOff>
    </xdr:to>
    <xdr:pic>
      <xdr:nvPicPr>
        <xdr:cNvPr id="402" name="Imagen 401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25170999"/>
          <a:ext cx="211791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53983</xdr:colOff>
      <xdr:row>173</xdr:row>
      <xdr:rowOff>56030</xdr:rowOff>
    </xdr:from>
    <xdr:to>
      <xdr:col>6</xdr:col>
      <xdr:colOff>2196352</xdr:colOff>
      <xdr:row>173</xdr:row>
      <xdr:rowOff>1211630</xdr:rowOff>
    </xdr:to>
    <xdr:pic>
      <xdr:nvPicPr>
        <xdr:cNvPr id="403" name="Imagen 402"/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2012" y="225182206"/>
          <a:ext cx="214236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63144</xdr:colOff>
      <xdr:row>174</xdr:row>
      <xdr:rowOff>56029</xdr:rowOff>
    </xdr:from>
    <xdr:to>
      <xdr:col>4</xdr:col>
      <xdr:colOff>2218764</xdr:colOff>
      <xdr:row>174</xdr:row>
      <xdr:rowOff>1211629</xdr:rowOff>
    </xdr:to>
    <xdr:pic>
      <xdr:nvPicPr>
        <xdr:cNvPr id="404" name="Imagen 403"/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6409" y="226560529"/>
          <a:ext cx="215562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49891</xdr:colOff>
      <xdr:row>174</xdr:row>
      <xdr:rowOff>44822</xdr:rowOff>
    </xdr:from>
    <xdr:to>
      <xdr:col>6</xdr:col>
      <xdr:colOff>2185146</xdr:colOff>
      <xdr:row>174</xdr:row>
      <xdr:rowOff>1200422</xdr:rowOff>
    </xdr:to>
    <xdr:pic>
      <xdr:nvPicPr>
        <xdr:cNvPr id="405" name="Imagen 404"/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7920" y="226549322"/>
          <a:ext cx="213525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47031</xdr:colOff>
      <xdr:row>175</xdr:row>
      <xdr:rowOff>44824</xdr:rowOff>
    </xdr:from>
    <xdr:to>
      <xdr:col>6</xdr:col>
      <xdr:colOff>2196353</xdr:colOff>
      <xdr:row>175</xdr:row>
      <xdr:rowOff>1200424</xdr:rowOff>
    </xdr:to>
    <xdr:pic>
      <xdr:nvPicPr>
        <xdr:cNvPr id="406" name="Imagen 405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5060" y="227927648"/>
          <a:ext cx="214932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175</xdr:row>
      <xdr:rowOff>44824</xdr:rowOff>
    </xdr:from>
    <xdr:to>
      <xdr:col>4</xdr:col>
      <xdr:colOff>2185146</xdr:colOff>
      <xdr:row>175</xdr:row>
      <xdr:rowOff>1200424</xdr:rowOff>
    </xdr:to>
    <xdr:pic>
      <xdr:nvPicPr>
        <xdr:cNvPr id="407" name="Imagen 406"/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27927648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176</xdr:row>
      <xdr:rowOff>55024</xdr:rowOff>
    </xdr:from>
    <xdr:to>
      <xdr:col>4</xdr:col>
      <xdr:colOff>2185146</xdr:colOff>
      <xdr:row>176</xdr:row>
      <xdr:rowOff>1210624</xdr:rowOff>
    </xdr:to>
    <xdr:pic>
      <xdr:nvPicPr>
        <xdr:cNvPr id="410" name="Imagen 409"/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33451142"/>
          <a:ext cx="211791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49895</xdr:colOff>
      <xdr:row>176</xdr:row>
      <xdr:rowOff>56030</xdr:rowOff>
    </xdr:from>
    <xdr:to>
      <xdr:col>6</xdr:col>
      <xdr:colOff>2185147</xdr:colOff>
      <xdr:row>176</xdr:row>
      <xdr:rowOff>1211630</xdr:rowOff>
    </xdr:to>
    <xdr:pic>
      <xdr:nvPicPr>
        <xdr:cNvPr id="411" name="Imagen 410"/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7924" y="233452148"/>
          <a:ext cx="213525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66171</xdr:colOff>
      <xdr:row>177</xdr:row>
      <xdr:rowOff>60317</xdr:rowOff>
    </xdr:from>
    <xdr:to>
      <xdr:col>4</xdr:col>
      <xdr:colOff>2185147</xdr:colOff>
      <xdr:row>177</xdr:row>
      <xdr:rowOff>1199029</xdr:rowOff>
    </xdr:to>
    <xdr:pic>
      <xdr:nvPicPr>
        <xdr:cNvPr id="412" name="Imagen 411"/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9436" y="230699788"/>
          <a:ext cx="2118976" cy="113871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162</xdr:row>
      <xdr:rowOff>56029</xdr:rowOff>
    </xdr:from>
    <xdr:to>
      <xdr:col>4</xdr:col>
      <xdr:colOff>2185146</xdr:colOff>
      <xdr:row>162</xdr:row>
      <xdr:rowOff>1184321</xdr:rowOff>
    </xdr:to>
    <xdr:pic>
      <xdr:nvPicPr>
        <xdr:cNvPr id="415" name="Imagen 414"/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14155617"/>
          <a:ext cx="2117911" cy="11282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56030</xdr:colOff>
      <xdr:row>162</xdr:row>
      <xdr:rowOff>44823</xdr:rowOff>
    </xdr:from>
    <xdr:to>
      <xdr:col>6</xdr:col>
      <xdr:colOff>2173942</xdr:colOff>
      <xdr:row>162</xdr:row>
      <xdr:rowOff>1200423</xdr:rowOff>
    </xdr:to>
    <xdr:pic>
      <xdr:nvPicPr>
        <xdr:cNvPr id="416" name="Imagen 415"/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9" y="214144411"/>
          <a:ext cx="211791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165</xdr:row>
      <xdr:rowOff>56029</xdr:rowOff>
    </xdr:from>
    <xdr:to>
      <xdr:col>4</xdr:col>
      <xdr:colOff>2185146</xdr:colOff>
      <xdr:row>165</xdr:row>
      <xdr:rowOff>1190624</xdr:rowOff>
    </xdr:to>
    <xdr:pic>
      <xdr:nvPicPr>
        <xdr:cNvPr id="419" name="Imagen 418"/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18290588"/>
          <a:ext cx="2129117" cy="113459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44823</xdr:colOff>
      <xdr:row>165</xdr:row>
      <xdr:rowOff>44823</xdr:rowOff>
    </xdr:from>
    <xdr:to>
      <xdr:col>6</xdr:col>
      <xdr:colOff>2196352</xdr:colOff>
      <xdr:row>165</xdr:row>
      <xdr:rowOff>1200423</xdr:rowOff>
    </xdr:to>
    <xdr:pic>
      <xdr:nvPicPr>
        <xdr:cNvPr id="420" name="Imagen 419"/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2852" y="218279382"/>
          <a:ext cx="215152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172</xdr:row>
      <xdr:rowOff>56029</xdr:rowOff>
    </xdr:from>
    <xdr:to>
      <xdr:col>4</xdr:col>
      <xdr:colOff>2207558</xdr:colOff>
      <xdr:row>172</xdr:row>
      <xdr:rowOff>1211629</xdr:rowOff>
    </xdr:to>
    <xdr:pic>
      <xdr:nvPicPr>
        <xdr:cNvPr id="423" name="Imagen 422"/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989293" y="227938853"/>
          <a:ext cx="215153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44824</xdr:colOff>
      <xdr:row>172</xdr:row>
      <xdr:rowOff>44824</xdr:rowOff>
    </xdr:from>
    <xdr:to>
      <xdr:col>6</xdr:col>
      <xdr:colOff>2173941</xdr:colOff>
      <xdr:row>172</xdr:row>
      <xdr:rowOff>1198330</xdr:rowOff>
    </xdr:to>
    <xdr:pic>
      <xdr:nvPicPr>
        <xdr:cNvPr id="424" name="Imagen 423"/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2853" y="227927648"/>
          <a:ext cx="2129117" cy="11535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67234</xdr:colOff>
      <xdr:row>177</xdr:row>
      <xdr:rowOff>56029</xdr:rowOff>
    </xdr:from>
    <xdr:to>
      <xdr:col>6</xdr:col>
      <xdr:colOff>2173941</xdr:colOff>
      <xdr:row>177</xdr:row>
      <xdr:rowOff>1211629</xdr:rowOff>
    </xdr:to>
    <xdr:pic>
      <xdr:nvPicPr>
        <xdr:cNvPr id="425" name="Imagen 424"/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263" y="234830470"/>
          <a:ext cx="210670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181</xdr:row>
      <xdr:rowOff>52200</xdr:rowOff>
    </xdr:from>
    <xdr:to>
      <xdr:col>4</xdr:col>
      <xdr:colOff>2196353</xdr:colOff>
      <xdr:row>181</xdr:row>
      <xdr:rowOff>1207800</xdr:rowOff>
    </xdr:to>
    <xdr:pic>
      <xdr:nvPicPr>
        <xdr:cNvPr id="384" name="Imagen 383"/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978088" y="236899729"/>
          <a:ext cx="215153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71759</xdr:colOff>
      <xdr:row>181</xdr:row>
      <xdr:rowOff>52199</xdr:rowOff>
    </xdr:from>
    <xdr:to>
      <xdr:col>6</xdr:col>
      <xdr:colOff>2185146</xdr:colOff>
      <xdr:row>181</xdr:row>
      <xdr:rowOff>1209463</xdr:rowOff>
    </xdr:to>
    <xdr:pic>
      <xdr:nvPicPr>
        <xdr:cNvPr id="385" name="Imagen 384"/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9788" y="236899728"/>
          <a:ext cx="2113387" cy="115726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60178</xdr:colOff>
      <xdr:row>182</xdr:row>
      <xdr:rowOff>44824</xdr:rowOff>
    </xdr:from>
    <xdr:to>
      <xdr:col>4</xdr:col>
      <xdr:colOff>2207559</xdr:colOff>
      <xdr:row>182</xdr:row>
      <xdr:rowOff>1202299</xdr:rowOff>
    </xdr:to>
    <xdr:pic>
      <xdr:nvPicPr>
        <xdr:cNvPr id="394" name="Imagen 393"/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3443" y="238270677"/>
          <a:ext cx="2147381" cy="115747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59803</xdr:colOff>
      <xdr:row>182</xdr:row>
      <xdr:rowOff>44823</xdr:rowOff>
    </xdr:from>
    <xdr:to>
      <xdr:col>6</xdr:col>
      <xdr:colOff>2196353</xdr:colOff>
      <xdr:row>182</xdr:row>
      <xdr:rowOff>1183600</xdr:rowOff>
    </xdr:to>
    <xdr:pic>
      <xdr:nvPicPr>
        <xdr:cNvPr id="395" name="Imagen 394"/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832" y="238270676"/>
          <a:ext cx="2136550" cy="113877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44824</xdr:colOff>
      <xdr:row>183</xdr:row>
      <xdr:rowOff>44823</xdr:rowOff>
    </xdr:from>
    <xdr:to>
      <xdr:col>4</xdr:col>
      <xdr:colOff>2207559</xdr:colOff>
      <xdr:row>183</xdr:row>
      <xdr:rowOff>1210934</xdr:rowOff>
    </xdr:to>
    <xdr:pic>
      <xdr:nvPicPr>
        <xdr:cNvPr id="408" name="Imagen 407"/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9" y="239648999"/>
          <a:ext cx="2162735" cy="116611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72561</xdr:colOff>
      <xdr:row>183</xdr:row>
      <xdr:rowOff>56029</xdr:rowOff>
    </xdr:from>
    <xdr:to>
      <xdr:col>6</xdr:col>
      <xdr:colOff>2196353</xdr:colOff>
      <xdr:row>183</xdr:row>
      <xdr:rowOff>1206539</xdr:rowOff>
    </xdr:to>
    <xdr:pic>
      <xdr:nvPicPr>
        <xdr:cNvPr id="409" name="Imagen 408"/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0590" y="239660205"/>
          <a:ext cx="2123792" cy="115051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61259</xdr:colOff>
      <xdr:row>184</xdr:row>
      <xdr:rowOff>56030</xdr:rowOff>
    </xdr:from>
    <xdr:to>
      <xdr:col>4</xdr:col>
      <xdr:colOff>2207558</xdr:colOff>
      <xdr:row>184</xdr:row>
      <xdr:rowOff>1200290</xdr:rowOff>
    </xdr:to>
    <xdr:pic>
      <xdr:nvPicPr>
        <xdr:cNvPr id="413" name="Imagen 412"/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524" y="241038530"/>
          <a:ext cx="2146299" cy="114426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48598</xdr:colOff>
      <xdr:row>184</xdr:row>
      <xdr:rowOff>56029</xdr:rowOff>
    </xdr:from>
    <xdr:to>
      <xdr:col>6</xdr:col>
      <xdr:colOff>2185147</xdr:colOff>
      <xdr:row>184</xdr:row>
      <xdr:rowOff>1194805</xdr:rowOff>
    </xdr:to>
    <xdr:pic>
      <xdr:nvPicPr>
        <xdr:cNvPr id="414" name="Imagen 413"/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627" y="241038529"/>
          <a:ext cx="2136549" cy="113877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185</xdr:row>
      <xdr:rowOff>44823</xdr:rowOff>
    </xdr:from>
    <xdr:to>
      <xdr:col>4</xdr:col>
      <xdr:colOff>2196353</xdr:colOff>
      <xdr:row>185</xdr:row>
      <xdr:rowOff>1200423</xdr:rowOff>
    </xdr:to>
    <xdr:pic>
      <xdr:nvPicPr>
        <xdr:cNvPr id="421" name="Imagen 420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42405647"/>
          <a:ext cx="214032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59859</xdr:colOff>
      <xdr:row>185</xdr:row>
      <xdr:rowOff>44824</xdr:rowOff>
    </xdr:from>
    <xdr:to>
      <xdr:col>6</xdr:col>
      <xdr:colOff>2185147</xdr:colOff>
      <xdr:row>185</xdr:row>
      <xdr:rowOff>1200424</xdr:rowOff>
    </xdr:to>
    <xdr:pic>
      <xdr:nvPicPr>
        <xdr:cNvPr id="422" name="Imagen 421"/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888" y="242405648"/>
          <a:ext cx="212528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57227</xdr:colOff>
      <xdr:row>186</xdr:row>
      <xdr:rowOff>44824</xdr:rowOff>
    </xdr:from>
    <xdr:to>
      <xdr:col>4</xdr:col>
      <xdr:colOff>2207558</xdr:colOff>
      <xdr:row>186</xdr:row>
      <xdr:rowOff>1200424</xdr:rowOff>
    </xdr:to>
    <xdr:pic>
      <xdr:nvPicPr>
        <xdr:cNvPr id="426" name="Imagen 425"/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492" y="243783971"/>
          <a:ext cx="215033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74187</xdr:colOff>
      <xdr:row>186</xdr:row>
      <xdr:rowOff>48906</xdr:rowOff>
    </xdr:from>
    <xdr:to>
      <xdr:col>6</xdr:col>
      <xdr:colOff>2196354</xdr:colOff>
      <xdr:row>186</xdr:row>
      <xdr:rowOff>1204506</xdr:rowOff>
    </xdr:to>
    <xdr:pic>
      <xdr:nvPicPr>
        <xdr:cNvPr id="427" name="Imagen 426"/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2216" y="243788053"/>
          <a:ext cx="212216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187</xdr:row>
      <xdr:rowOff>59774</xdr:rowOff>
    </xdr:from>
    <xdr:to>
      <xdr:col>4</xdr:col>
      <xdr:colOff>2207558</xdr:colOff>
      <xdr:row>187</xdr:row>
      <xdr:rowOff>1215374</xdr:rowOff>
    </xdr:to>
    <xdr:pic>
      <xdr:nvPicPr>
        <xdr:cNvPr id="428" name="Imagen 427"/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45177245"/>
          <a:ext cx="21403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52467</xdr:colOff>
      <xdr:row>187</xdr:row>
      <xdr:rowOff>58591</xdr:rowOff>
    </xdr:from>
    <xdr:to>
      <xdr:col>6</xdr:col>
      <xdr:colOff>2185147</xdr:colOff>
      <xdr:row>187</xdr:row>
      <xdr:rowOff>1214191</xdr:rowOff>
    </xdr:to>
    <xdr:pic>
      <xdr:nvPicPr>
        <xdr:cNvPr id="429" name="Imagen 428"/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496" y="245176062"/>
          <a:ext cx="213268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57227</xdr:colOff>
      <xdr:row>188</xdr:row>
      <xdr:rowOff>58592</xdr:rowOff>
    </xdr:from>
    <xdr:to>
      <xdr:col>4</xdr:col>
      <xdr:colOff>2207558</xdr:colOff>
      <xdr:row>188</xdr:row>
      <xdr:rowOff>1199030</xdr:rowOff>
    </xdr:to>
    <xdr:pic>
      <xdr:nvPicPr>
        <xdr:cNvPr id="430" name="Imagen 429"/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0492" y="246554386"/>
          <a:ext cx="2150331" cy="114043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62981</xdr:colOff>
      <xdr:row>188</xdr:row>
      <xdr:rowOff>56029</xdr:rowOff>
    </xdr:from>
    <xdr:to>
      <xdr:col>6</xdr:col>
      <xdr:colOff>2185146</xdr:colOff>
      <xdr:row>188</xdr:row>
      <xdr:rowOff>1199030</xdr:rowOff>
    </xdr:to>
    <xdr:pic>
      <xdr:nvPicPr>
        <xdr:cNvPr id="431" name="Imagen 430"/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1010" y="246551823"/>
          <a:ext cx="2122165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189</xdr:row>
      <xdr:rowOff>44824</xdr:rowOff>
    </xdr:from>
    <xdr:to>
      <xdr:col>4</xdr:col>
      <xdr:colOff>2207559</xdr:colOff>
      <xdr:row>189</xdr:row>
      <xdr:rowOff>1200424</xdr:rowOff>
    </xdr:to>
    <xdr:pic>
      <xdr:nvPicPr>
        <xdr:cNvPr id="434" name="Imagen 433"/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47918942"/>
          <a:ext cx="215153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62894</xdr:colOff>
      <xdr:row>189</xdr:row>
      <xdr:rowOff>56029</xdr:rowOff>
    </xdr:from>
    <xdr:to>
      <xdr:col>6</xdr:col>
      <xdr:colOff>2173942</xdr:colOff>
      <xdr:row>189</xdr:row>
      <xdr:rowOff>1211629</xdr:rowOff>
    </xdr:to>
    <xdr:pic>
      <xdr:nvPicPr>
        <xdr:cNvPr id="435" name="Imagen 434"/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0923" y="247930147"/>
          <a:ext cx="211104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68979</xdr:colOff>
      <xdr:row>190</xdr:row>
      <xdr:rowOff>56030</xdr:rowOff>
    </xdr:from>
    <xdr:to>
      <xdr:col>4</xdr:col>
      <xdr:colOff>2185146</xdr:colOff>
      <xdr:row>190</xdr:row>
      <xdr:rowOff>1211630</xdr:rowOff>
    </xdr:to>
    <xdr:pic>
      <xdr:nvPicPr>
        <xdr:cNvPr id="436" name="Imagen 435"/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2244" y="249308471"/>
          <a:ext cx="211616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52621</xdr:colOff>
      <xdr:row>190</xdr:row>
      <xdr:rowOff>56030</xdr:rowOff>
    </xdr:from>
    <xdr:to>
      <xdr:col>6</xdr:col>
      <xdr:colOff>2185147</xdr:colOff>
      <xdr:row>190</xdr:row>
      <xdr:rowOff>1211630</xdr:rowOff>
    </xdr:to>
    <xdr:pic>
      <xdr:nvPicPr>
        <xdr:cNvPr id="437" name="Imagen 436"/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650" y="249308471"/>
          <a:ext cx="213252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191</xdr:row>
      <xdr:rowOff>56029</xdr:rowOff>
    </xdr:from>
    <xdr:to>
      <xdr:col>4</xdr:col>
      <xdr:colOff>2196352</xdr:colOff>
      <xdr:row>191</xdr:row>
      <xdr:rowOff>1211629</xdr:rowOff>
    </xdr:to>
    <xdr:pic>
      <xdr:nvPicPr>
        <xdr:cNvPr id="438" name="Imagen 437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50686794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40482</xdr:colOff>
      <xdr:row>191</xdr:row>
      <xdr:rowOff>48436</xdr:rowOff>
    </xdr:from>
    <xdr:to>
      <xdr:col>6</xdr:col>
      <xdr:colOff>2196353</xdr:colOff>
      <xdr:row>191</xdr:row>
      <xdr:rowOff>1204383</xdr:rowOff>
    </xdr:to>
    <xdr:pic>
      <xdr:nvPicPr>
        <xdr:cNvPr id="439" name="Imagen 438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8511" y="250679201"/>
          <a:ext cx="2155871" cy="115594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57773</xdr:colOff>
      <xdr:row>192</xdr:row>
      <xdr:rowOff>48436</xdr:rowOff>
    </xdr:from>
    <xdr:to>
      <xdr:col>4</xdr:col>
      <xdr:colOff>2196353</xdr:colOff>
      <xdr:row>192</xdr:row>
      <xdr:rowOff>1204036</xdr:rowOff>
    </xdr:to>
    <xdr:pic>
      <xdr:nvPicPr>
        <xdr:cNvPr id="440" name="Imagen 439"/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1038" y="252057524"/>
          <a:ext cx="213858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52619</xdr:colOff>
      <xdr:row>192</xdr:row>
      <xdr:rowOff>59642</xdr:rowOff>
    </xdr:from>
    <xdr:to>
      <xdr:col>6</xdr:col>
      <xdr:colOff>2185146</xdr:colOff>
      <xdr:row>192</xdr:row>
      <xdr:rowOff>1199030</xdr:rowOff>
    </xdr:to>
    <xdr:pic>
      <xdr:nvPicPr>
        <xdr:cNvPr id="441" name="Imagen 440"/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648" y="252068730"/>
          <a:ext cx="2132527" cy="11393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60885</xdr:colOff>
      <xdr:row>193</xdr:row>
      <xdr:rowOff>56029</xdr:rowOff>
    </xdr:from>
    <xdr:to>
      <xdr:col>4</xdr:col>
      <xdr:colOff>2185146</xdr:colOff>
      <xdr:row>193</xdr:row>
      <xdr:rowOff>1211629</xdr:rowOff>
    </xdr:to>
    <xdr:pic>
      <xdr:nvPicPr>
        <xdr:cNvPr id="444" name="Imagen 443"/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150" y="253443441"/>
          <a:ext cx="212426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59785</xdr:colOff>
      <xdr:row>193</xdr:row>
      <xdr:rowOff>44824</xdr:rowOff>
    </xdr:from>
    <xdr:to>
      <xdr:col>6</xdr:col>
      <xdr:colOff>2189377</xdr:colOff>
      <xdr:row>193</xdr:row>
      <xdr:rowOff>1199029</xdr:rowOff>
    </xdr:to>
    <xdr:pic>
      <xdr:nvPicPr>
        <xdr:cNvPr id="445" name="Imagen 444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814" y="253432236"/>
          <a:ext cx="2129592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53543</xdr:colOff>
      <xdr:row>194</xdr:row>
      <xdr:rowOff>44824</xdr:rowOff>
    </xdr:from>
    <xdr:to>
      <xdr:col>4</xdr:col>
      <xdr:colOff>2196352</xdr:colOff>
      <xdr:row>194</xdr:row>
      <xdr:rowOff>1200424</xdr:rowOff>
    </xdr:to>
    <xdr:pic>
      <xdr:nvPicPr>
        <xdr:cNvPr id="446" name="Imagen 445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6808" y="254810559"/>
          <a:ext cx="214280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56029</xdr:colOff>
      <xdr:row>194</xdr:row>
      <xdr:rowOff>55799</xdr:rowOff>
    </xdr:from>
    <xdr:to>
      <xdr:col>6</xdr:col>
      <xdr:colOff>2185147</xdr:colOff>
      <xdr:row>194</xdr:row>
      <xdr:rowOff>1211399</xdr:rowOff>
    </xdr:to>
    <xdr:pic>
      <xdr:nvPicPr>
        <xdr:cNvPr id="447" name="Imagen 446"/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58" y="254821534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64609</xdr:colOff>
      <xdr:row>195</xdr:row>
      <xdr:rowOff>59259</xdr:rowOff>
    </xdr:from>
    <xdr:to>
      <xdr:col>4</xdr:col>
      <xdr:colOff>2196352</xdr:colOff>
      <xdr:row>195</xdr:row>
      <xdr:rowOff>1214859</xdr:rowOff>
    </xdr:to>
    <xdr:pic>
      <xdr:nvPicPr>
        <xdr:cNvPr id="448" name="Imagen 447"/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7874" y="256203318"/>
          <a:ext cx="213174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39573</xdr:colOff>
      <xdr:row>195</xdr:row>
      <xdr:rowOff>59260</xdr:rowOff>
    </xdr:from>
    <xdr:to>
      <xdr:col>6</xdr:col>
      <xdr:colOff>2196353</xdr:colOff>
      <xdr:row>195</xdr:row>
      <xdr:rowOff>1214860</xdr:rowOff>
    </xdr:to>
    <xdr:pic>
      <xdr:nvPicPr>
        <xdr:cNvPr id="449" name="Imagen 448"/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602" y="256203319"/>
          <a:ext cx="215678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196</xdr:row>
      <xdr:rowOff>56029</xdr:rowOff>
    </xdr:from>
    <xdr:to>
      <xdr:col>4</xdr:col>
      <xdr:colOff>2196353</xdr:colOff>
      <xdr:row>196</xdr:row>
      <xdr:rowOff>1223629</xdr:rowOff>
    </xdr:to>
    <xdr:pic>
      <xdr:nvPicPr>
        <xdr:cNvPr id="452" name="Imagen 451"/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6" y="257578411"/>
          <a:ext cx="2117912" cy="1167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67978</xdr:colOff>
      <xdr:row>196</xdr:row>
      <xdr:rowOff>45618</xdr:rowOff>
    </xdr:from>
    <xdr:to>
      <xdr:col>6</xdr:col>
      <xdr:colOff>2173942</xdr:colOff>
      <xdr:row>196</xdr:row>
      <xdr:rowOff>1196466</xdr:rowOff>
    </xdr:to>
    <xdr:pic>
      <xdr:nvPicPr>
        <xdr:cNvPr id="453" name="Imagen 452"/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007" y="257568000"/>
          <a:ext cx="2105964" cy="11508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65335</xdr:colOff>
      <xdr:row>197</xdr:row>
      <xdr:rowOff>55712</xdr:rowOff>
    </xdr:from>
    <xdr:to>
      <xdr:col>4</xdr:col>
      <xdr:colOff>2196352</xdr:colOff>
      <xdr:row>197</xdr:row>
      <xdr:rowOff>1211312</xdr:rowOff>
    </xdr:to>
    <xdr:pic>
      <xdr:nvPicPr>
        <xdr:cNvPr id="454" name="Imagen 453"/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600" y="258956418"/>
          <a:ext cx="21310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43959</xdr:colOff>
      <xdr:row>197</xdr:row>
      <xdr:rowOff>55712</xdr:rowOff>
    </xdr:from>
    <xdr:to>
      <xdr:col>6</xdr:col>
      <xdr:colOff>2185147</xdr:colOff>
      <xdr:row>197</xdr:row>
      <xdr:rowOff>1211312</xdr:rowOff>
    </xdr:to>
    <xdr:pic>
      <xdr:nvPicPr>
        <xdr:cNvPr id="455" name="Imagen 454"/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1988" y="258956418"/>
          <a:ext cx="214118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56027</xdr:colOff>
      <xdr:row>198</xdr:row>
      <xdr:rowOff>39917</xdr:rowOff>
    </xdr:from>
    <xdr:to>
      <xdr:col>4</xdr:col>
      <xdr:colOff>2196352</xdr:colOff>
      <xdr:row>198</xdr:row>
      <xdr:rowOff>1195517</xdr:rowOff>
    </xdr:to>
    <xdr:pic>
      <xdr:nvPicPr>
        <xdr:cNvPr id="456" name="Imagen 455"/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2" y="260318946"/>
          <a:ext cx="214032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49478</xdr:colOff>
      <xdr:row>198</xdr:row>
      <xdr:rowOff>44823</xdr:rowOff>
    </xdr:from>
    <xdr:to>
      <xdr:col>6</xdr:col>
      <xdr:colOff>2173942</xdr:colOff>
      <xdr:row>198</xdr:row>
      <xdr:rowOff>1200423</xdr:rowOff>
    </xdr:to>
    <xdr:pic>
      <xdr:nvPicPr>
        <xdr:cNvPr id="457" name="Imagen 456"/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7507" y="260323852"/>
          <a:ext cx="212446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199</xdr:row>
      <xdr:rowOff>55298</xdr:rowOff>
    </xdr:from>
    <xdr:to>
      <xdr:col>4</xdr:col>
      <xdr:colOff>2173941</xdr:colOff>
      <xdr:row>199</xdr:row>
      <xdr:rowOff>1210898</xdr:rowOff>
    </xdr:to>
    <xdr:pic>
      <xdr:nvPicPr>
        <xdr:cNvPr id="460" name="Imagen 459"/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61712651"/>
          <a:ext cx="210670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78384</xdr:colOff>
      <xdr:row>199</xdr:row>
      <xdr:rowOff>55298</xdr:rowOff>
    </xdr:from>
    <xdr:to>
      <xdr:col>6</xdr:col>
      <xdr:colOff>2162735</xdr:colOff>
      <xdr:row>199</xdr:row>
      <xdr:rowOff>1210898</xdr:rowOff>
    </xdr:to>
    <xdr:pic>
      <xdr:nvPicPr>
        <xdr:cNvPr id="461" name="Imagen 460"/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6413" y="261712651"/>
          <a:ext cx="208435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67121</xdr:colOff>
      <xdr:row>200</xdr:row>
      <xdr:rowOff>44825</xdr:rowOff>
    </xdr:from>
    <xdr:to>
      <xdr:col>4</xdr:col>
      <xdr:colOff>2173940</xdr:colOff>
      <xdr:row>200</xdr:row>
      <xdr:rowOff>1200425</xdr:rowOff>
    </xdr:to>
    <xdr:pic>
      <xdr:nvPicPr>
        <xdr:cNvPr id="462" name="Imagen 461"/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386" y="263080501"/>
          <a:ext cx="210681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55860</xdr:colOff>
      <xdr:row>200</xdr:row>
      <xdr:rowOff>55299</xdr:rowOff>
    </xdr:from>
    <xdr:to>
      <xdr:col>6</xdr:col>
      <xdr:colOff>2173942</xdr:colOff>
      <xdr:row>200</xdr:row>
      <xdr:rowOff>1210899</xdr:rowOff>
    </xdr:to>
    <xdr:pic>
      <xdr:nvPicPr>
        <xdr:cNvPr id="463" name="Imagen 462"/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889" y="263090975"/>
          <a:ext cx="211808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201</xdr:row>
      <xdr:rowOff>44824</xdr:rowOff>
    </xdr:from>
    <xdr:to>
      <xdr:col>4</xdr:col>
      <xdr:colOff>2185146</xdr:colOff>
      <xdr:row>201</xdr:row>
      <xdr:rowOff>1200424</xdr:rowOff>
    </xdr:to>
    <xdr:pic>
      <xdr:nvPicPr>
        <xdr:cNvPr id="464" name="Imagen 463"/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64458824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55972</xdr:colOff>
      <xdr:row>201</xdr:row>
      <xdr:rowOff>44823</xdr:rowOff>
    </xdr:from>
    <xdr:to>
      <xdr:col>6</xdr:col>
      <xdr:colOff>2162736</xdr:colOff>
      <xdr:row>201</xdr:row>
      <xdr:rowOff>1200423</xdr:rowOff>
    </xdr:to>
    <xdr:pic>
      <xdr:nvPicPr>
        <xdr:cNvPr id="465" name="Imagen 464"/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001" y="264458823"/>
          <a:ext cx="210676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55915</xdr:colOff>
      <xdr:row>202</xdr:row>
      <xdr:rowOff>56029</xdr:rowOff>
    </xdr:from>
    <xdr:to>
      <xdr:col>4</xdr:col>
      <xdr:colOff>2185147</xdr:colOff>
      <xdr:row>202</xdr:row>
      <xdr:rowOff>1211629</xdr:rowOff>
    </xdr:to>
    <xdr:pic>
      <xdr:nvPicPr>
        <xdr:cNvPr id="466" name="Imagen 465"/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180" y="265848353"/>
          <a:ext cx="212923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55858</xdr:colOff>
      <xdr:row>202</xdr:row>
      <xdr:rowOff>44823</xdr:rowOff>
    </xdr:from>
    <xdr:to>
      <xdr:col>6</xdr:col>
      <xdr:colOff>2162735</xdr:colOff>
      <xdr:row>202</xdr:row>
      <xdr:rowOff>1200423</xdr:rowOff>
    </xdr:to>
    <xdr:pic>
      <xdr:nvPicPr>
        <xdr:cNvPr id="467" name="Imagen 466"/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887" y="265837147"/>
          <a:ext cx="210687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203</xdr:row>
      <xdr:rowOff>56030</xdr:rowOff>
    </xdr:from>
    <xdr:to>
      <xdr:col>4</xdr:col>
      <xdr:colOff>2185146</xdr:colOff>
      <xdr:row>203</xdr:row>
      <xdr:rowOff>1211630</xdr:rowOff>
    </xdr:to>
    <xdr:pic>
      <xdr:nvPicPr>
        <xdr:cNvPr id="472" name="Imagen 471"/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67226677"/>
          <a:ext cx="21291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60929</xdr:colOff>
      <xdr:row>203</xdr:row>
      <xdr:rowOff>44824</xdr:rowOff>
    </xdr:from>
    <xdr:to>
      <xdr:col>6</xdr:col>
      <xdr:colOff>2185146</xdr:colOff>
      <xdr:row>203</xdr:row>
      <xdr:rowOff>1200424</xdr:rowOff>
    </xdr:to>
    <xdr:pic>
      <xdr:nvPicPr>
        <xdr:cNvPr id="473" name="Imagen 472"/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958" y="267215471"/>
          <a:ext cx="212421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62217</xdr:colOff>
      <xdr:row>204</xdr:row>
      <xdr:rowOff>54091</xdr:rowOff>
    </xdr:from>
    <xdr:to>
      <xdr:col>4</xdr:col>
      <xdr:colOff>2196352</xdr:colOff>
      <xdr:row>204</xdr:row>
      <xdr:rowOff>1209691</xdr:rowOff>
    </xdr:to>
    <xdr:pic>
      <xdr:nvPicPr>
        <xdr:cNvPr id="474" name="Imagen 473"/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5482" y="268603062"/>
          <a:ext cx="213413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60931</xdr:colOff>
      <xdr:row>204</xdr:row>
      <xdr:rowOff>54091</xdr:rowOff>
    </xdr:from>
    <xdr:to>
      <xdr:col>6</xdr:col>
      <xdr:colOff>2196353</xdr:colOff>
      <xdr:row>204</xdr:row>
      <xdr:rowOff>1209691</xdr:rowOff>
    </xdr:to>
    <xdr:pic>
      <xdr:nvPicPr>
        <xdr:cNvPr id="475" name="Imagen 474"/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960" y="268603062"/>
          <a:ext cx="213542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205</xdr:row>
      <xdr:rowOff>43237</xdr:rowOff>
    </xdr:from>
    <xdr:to>
      <xdr:col>4</xdr:col>
      <xdr:colOff>2173941</xdr:colOff>
      <xdr:row>205</xdr:row>
      <xdr:rowOff>1198837</xdr:rowOff>
    </xdr:to>
    <xdr:pic>
      <xdr:nvPicPr>
        <xdr:cNvPr id="476" name="Imagen 475"/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69970531"/>
          <a:ext cx="211791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60929</xdr:colOff>
      <xdr:row>205</xdr:row>
      <xdr:rowOff>48820</xdr:rowOff>
    </xdr:from>
    <xdr:to>
      <xdr:col>6</xdr:col>
      <xdr:colOff>2196352</xdr:colOff>
      <xdr:row>205</xdr:row>
      <xdr:rowOff>1204420</xdr:rowOff>
    </xdr:to>
    <xdr:pic>
      <xdr:nvPicPr>
        <xdr:cNvPr id="477" name="Imagen 476"/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958" y="269976114"/>
          <a:ext cx="21354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206</xdr:row>
      <xdr:rowOff>56029</xdr:rowOff>
    </xdr:from>
    <xdr:to>
      <xdr:col>4</xdr:col>
      <xdr:colOff>2185147</xdr:colOff>
      <xdr:row>206</xdr:row>
      <xdr:rowOff>1211629</xdr:rowOff>
    </xdr:to>
    <xdr:pic>
      <xdr:nvPicPr>
        <xdr:cNvPr id="480" name="Imagen 479"/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71361647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55843</xdr:colOff>
      <xdr:row>206</xdr:row>
      <xdr:rowOff>44823</xdr:rowOff>
    </xdr:from>
    <xdr:to>
      <xdr:col>6</xdr:col>
      <xdr:colOff>2185147</xdr:colOff>
      <xdr:row>206</xdr:row>
      <xdr:rowOff>1200423</xdr:rowOff>
    </xdr:to>
    <xdr:pic>
      <xdr:nvPicPr>
        <xdr:cNvPr id="481" name="Imagen 480"/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872" y="271350441"/>
          <a:ext cx="2129304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55653</xdr:colOff>
      <xdr:row>207</xdr:row>
      <xdr:rowOff>56030</xdr:rowOff>
    </xdr:from>
    <xdr:to>
      <xdr:col>4</xdr:col>
      <xdr:colOff>2185146</xdr:colOff>
      <xdr:row>207</xdr:row>
      <xdr:rowOff>1211630</xdr:rowOff>
    </xdr:to>
    <xdr:pic>
      <xdr:nvPicPr>
        <xdr:cNvPr id="482" name="Imagen 481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8918" y="272739971"/>
          <a:ext cx="212949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57472</xdr:colOff>
      <xdr:row>207</xdr:row>
      <xdr:rowOff>56029</xdr:rowOff>
    </xdr:from>
    <xdr:to>
      <xdr:col>6</xdr:col>
      <xdr:colOff>2162735</xdr:colOff>
      <xdr:row>207</xdr:row>
      <xdr:rowOff>1211629</xdr:rowOff>
    </xdr:to>
    <xdr:pic>
      <xdr:nvPicPr>
        <xdr:cNvPr id="483" name="Imagen 482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5501" y="272739970"/>
          <a:ext cx="210526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208</xdr:row>
      <xdr:rowOff>44823</xdr:rowOff>
    </xdr:from>
    <xdr:to>
      <xdr:col>4</xdr:col>
      <xdr:colOff>2185146</xdr:colOff>
      <xdr:row>208</xdr:row>
      <xdr:rowOff>1221441</xdr:rowOff>
    </xdr:to>
    <xdr:pic>
      <xdr:nvPicPr>
        <xdr:cNvPr id="484" name="Imagen 483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274107088"/>
          <a:ext cx="2140323" cy="117661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55842</xdr:colOff>
      <xdr:row>208</xdr:row>
      <xdr:rowOff>56031</xdr:rowOff>
    </xdr:from>
    <xdr:to>
      <xdr:col>6</xdr:col>
      <xdr:colOff>2151530</xdr:colOff>
      <xdr:row>208</xdr:row>
      <xdr:rowOff>1211631</xdr:rowOff>
    </xdr:to>
    <xdr:pic>
      <xdr:nvPicPr>
        <xdr:cNvPr id="485" name="Imagen 484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871" y="274118296"/>
          <a:ext cx="209568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44447</xdr:colOff>
      <xdr:row>209</xdr:row>
      <xdr:rowOff>56030</xdr:rowOff>
    </xdr:from>
    <xdr:to>
      <xdr:col>4</xdr:col>
      <xdr:colOff>2185146</xdr:colOff>
      <xdr:row>209</xdr:row>
      <xdr:rowOff>1211630</xdr:rowOff>
    </xdr:to>
    <xdr:pic>
      <xdr:nvPicPr>
        <xdr:cNvPr id="486" name="Imagen 485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7712" y="275496618"/>
          <a:ext cx="214069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55468</xdr:colOff>
      <xdr:row>209</xdr:row>
      <xdr:rowOff>56029</xdr:rowOff>
    </xdr:from>
    <xdr:to>
      <xdr:col>6</xdr:col>
      <xdr:colOff>2173942</xdr:colOff>
      <xdr:row>209</xdr:row>
      <xdr:rowOff>1199030</xdr:rowOff>
    </xdr:to>
    <xdr:pic>
      <xdr:nvPicPr>
        <xdr:cNvPr id="487" name="Imagen 486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497" y="275496617"/>
          <a:ext cx="2118474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210</xdr:row>
      <xdr:rowOff>44823</xdr:rowOff>
    </xdr:from>
    <xdr:to>
      <xdr:col>4</xdr:col>
      <xdr:colOff>2185147</xdr:colOff>
      <xdr:row>210</xdr:row>
      <xdr:rowOff>1200423</xdr:rowOff>
    </xdr:to>
    <xdr:pic>
      <xdr:nvPicPr>
        <xdr:cNvPr id="488" name="Imagen 487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76863735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71032</xdr:colOff>
      <xdr:row>210</xdr:row>
      <xdr:rowOff>56028</xdr:rowOff>
    </xdr:from>
    <xdr:to>
      <xdr:col>6</xdr:col>
      <xdr:colOff>2173941</xdr:colOff>
      <xdr:row>210</xdr:row>
      <xdr:rowOff>1211628</xdr:rowOff>
    </xdr:to>
    <xdr:pic>
      <xdr:nvPicPr>
        <xdr:cNvPr id="489" name="Imagen 488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9061" y="276874940"/>
          <a:ext cx="210290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53049</xdr:colOff>
      <xdr:row>211</xdr:row>
      <xdr:rowOff>56030</xdr:rowOff>
    </xdr:from>
    <xdr:to>
      <xdr:col>4</xdr:col>
      <xdr:colOff>2185146</xdr:colOff>
      <xdr:row>211</xdr:row>
      <xdr:rowOff>1211630</xdr:rowOff>
    </xdr:to>
    <xdr:pic>
      <xdr:nvPicPr>
        <xdr:cNvPr id="490" name="Imagen 489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6314" y="278253265"/>
          <a:ext cx="2132097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55466</xdr:colOff>
      <xdr:row>211</xdr:row>
      <xdr:rowOff>56029</xdr:rowOff>
    </xdr:from>
    <xdr:to>
      <xdr:col>6</xdr:col>
      <xdr:colOff>2173942</xdr:colOff>
      <xdr:row>211</xdr:row>
      <xdr:rowOff>1211629</xdr:rowOff>
    </xdr:to>
    <xdr:pic>
      <xdr:nvPicPr>
        <xdr:cNvPr id="491" name="Imagen 490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495" y="278253264"/>
          <a:ext cx="211847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212</xdr:row>
      <xdr:rowOff>51730</xdr:rowOff>
    </xdr:from>
    <xdr:to>
      <xdr:col>4</xdr:col>
      <xdr:colOff>2185147</xdr:colOff>
      <xdr:row>212</xdr:row>
      <xdr:rowOff>1207330</xdr:rowOff>
    </xdr:to>
    <xdr:pic>
      <xdr:nvPicPr>
        <xdr:cNvPr id="492" name="Imagen 491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79627289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53842</xdr:colOff>
      <xdr:row>212</xdr:row>
      <xdr:rowOff>56029</xdr:rowOff>
    </xdr:from>
    <xdr:to>
      <xdr:col>6</xdr:col>
      <xdr:colOff>2173941</xdr:colOff>
      <xdr:row>212</xdr:row>
      <xdr:rowOff>1211629</xdr:rowOff>
    </xdr:to>
    <xdr:pic>
      <xdr:nvPicPr>
        <xdr:cNvPr id="493" name="Imagen 492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1871" y="279631588"/>
          <a:ext cx="212009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58271</xdr:colOff>
      <xdr:row>213</xdr:row>
      <xdr:rowOff>52328</xdr:rowOff>
    </xdr:from>
    <xdr:to>
      <xdr:col>4</xdr:col>
      <xdr:colOff>2196352</xdr:colOff>
      <xdr:row>213</xdr:row>
      <xdr:rowOff>1207928</xdr:rowOff>
    </xdr:to>
    <xdr:pic>
      <xdr:nvPicPr>
        <xdr:cNvPr id="494" name="Imagen 493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1536" y="281006210"/>
          <a:ext cx="213808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57340</xdr:colOff>
      <xdr:row>213</xdr:row>
      <xdr:rowOff>59827</xdr:rowOff>
    </xdr:from>
    <xdr:to>
      <xdr:col>6</xdr:col>
      <xdr:colOff>2162736</xdr:colOff>
      <xdr:row>213</xdr:row>
      <xdr:rowOff>1215427</xdr:rowOff>
    </xdr:to>
    <xdr:pic>
      <xdr:nvPicPr>
        <xdr:cNvPr id="495" name="Imagen 494"/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5369" y="281013709"/>
          <a:ext cx="210539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45474</xdr:colOff>
      <xdr:row>214</xdr:row>
      <xdr:rowOff>44825</xdr:rowOff>
    </xdr:from>
    <xdr:to>
      <xdr:col>4</xdr:col>
      <xdr:colOff>2207559</xdr:colOff>
      <xdr:row>214</xdr:row>
      <xdr:rowOff>1220955</xdr:rowOff>
    </xdr:to>
    <xdr:pic>
      <xdr:nvPicPr>
        <xdr:cNvPr id="432" name="Imagen 431"/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739" y="282377031"/>
          <a:ext cx="2162085" cy="117613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67442</xdr:colOff>
      <xdr:row>214</xdr:row>
      <xdr:rowOff>56029</xdr:rowOff>
    </xdr:from>
    <xdr:to>
      <xdr:col>6</xdr:col>
      <xdr:colOff>2173941</xdr:colOff>
      <xdr:row>214</xdr:row>
      <xdr:rowOff>1211629</xdr:rowOff>
    </xdr:to>
    <xdr:pic>
      <xdr:nvPicPr>
        <xdr:cNvPr id="433" name="Imagen 432"/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471" y="282388235"/>
          <a:ext cx="210649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56238</xdr:colOff>
      <xdr:row>215</xdr:row>
      <xdr:rowOff>56414</xdr:rowOff>
    </xdr:from>
    <xdr:to>
      <xdr:col>6</xdr:col>
      <xdr:colOff>2151530</xdr:colOff>
      <xdr:row>215</xdr:row>
      <xdr:rowOff>1212014</xdr:rowOff>
    </xdr:to>
    <xdr:pic>
      <xdr:nvPicPr>
        <xdr:cNvPr id="442" name="Imagen 441"/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267" y="283766943"/>
          <a:ext cx="209529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215</xdr:row>
      <xdr:rowOff>67620</xdr:rowOff>
    </xdr:from>
    <xdr:to>
      <xdr:col>4</xdr:col>
      <xdr:colOff>2173940</xdr:colOff>
      <xdr:row>215</xdr:row>
      <xdr:rowOff>1223220</xdr:rowOff>
    </xdr:to>
    <xdr:pic>
      <xdr:nvPicPr>
        <xdr:cNvPr id="443" name="Imagen 442"/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83778149"/>
          <a:ext cx="2106705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216</xdr:row>
      <xdr:rowOff>56798</xdr:rowOff>
    </xdr:from>
    <xdr:to>
      <xdr:col>4</xdr:col>
      <xdr:colOff>2207558</xdr:colOff>
      <xdr:row>216</xdr:row>
      <xdr:rowOff>1212398</xdr:rowOff>
    </xdr:to>
    <xdr:pic>
      <xdr:nvPicPr>
        <xdr:cNvPr id="450" name="Imagen 449"/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85145651"/>
          <a:ext cx="21403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56237</xdr:colOff>
      <xdr:row>216</xdr:row>
      <xdr:rowOff>47040</xdr:rowOff>
    </xdr:from>
    <xdr:to>
      <xdr:col>6</xdr:col>
      <xdr:colOff>2185146</xdr:colOff>
      <xdr:row>216</xdr:row>
      <xdr:rowOff>1202640</xdr:rowOff>
    </xdr:to>
    <xdr:pic>
      <xdr:nvPicPr>
        <xdr:cNvPr id="451" name="Imagen 450"/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266" y="285135893"/>
          <a:ext cx="212890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217</xdr:row>
      <xdr:rowOff>44825</xdr:rowOff>
    </xdr:from>
    <xdr:to>
      <xdr:col>4</xdr:col>
      <xdr:colOff>2173940</xdr:colOff>
      <xdr:row>217</xdr:row>
      <xdr:rowOff>1199031</xdr:rowOff>
    </xdr:to>
    <xdr:pic>
      <xdr:nvPicPr>
        <xdr:cNvPr id="468" name="Imagen 467"/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86512001"/>
          <a:ext cx="2117911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72009</xdr:colOff>
      <xdr:row>217</xdr:row>
      <xdr:rowOff>44823</xdr:rowOff>
    </xdr:from>
    <xdr:to>
      <xdr:col>6</xdr:col>
      <xdr:colOff>2173942</xdr:colOff>
      <xdr:row>217</xdr:row>
      <xdr:rowOff>1210236</xdr:rowOff>
    </xdr:to>
    <xdr:pic>
      <xdr:nvPicPr>
        <xdr:cNvPr id="469" name="Imagen 468"/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0038" y="286511999"/>
          <a:ext cx="2101933" cy="116541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54369</xdr:colOff>
      <xdr:row>218</xdr:row>
      <xdr:rowOff>56029</xdr:rowOff>
    </xdr:from>
    <xdr:to>
      <xdr:col>4</xdr:col>
      <xdr:colOff>2196352</xdr:colOff>
      <xdr:row>218</xdr:row>
      <xdr:rowOff>1187825</xdr:rowOff>
    </xdr:to>
    <xdr:pic>
      <xdr:nvPicPr>
        <xdr:cNvPr id="470" name="Imagen 469"/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7634" y="287901529"/>
          <a:ext cx="2141983" cy="11317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59139</xdr:colOff>
      <xdr:row>218</xdr:row>
      <xdr:rowOff>44821</xdr:rowOff>
    </xdr:from>
    <xdr:to>
      <xdr:col>6</xdr:col>
      <xdr:colOff>2196352</xdr:colOff>
      <xdr:row>218</xdr:row>
      <xdr:rowOff>1187822</xdr:rowOff>
    </xdr:to>
    <xdr:pic>
      <xdr:nvPicPr>
        <xdr:cNvPr id="471" name="Imagen 470"/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497168" y="287890321"/>
          <a:ext cx="2137213" cy="114300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219</xdr:row>
      <xdr:rowOff>67235</xdr:rowOff>
    </xdr:from>
    <xdr:to>
      <xdr:col>4</xdr:col>
      <xdr:colOff>2196353</xdr:colOff>
      <xdr:row>219</xdr:row>
      <xdr:rowOff>1210235</xdr:rowOff>
    </xdr:to>
    <xdr:pic>
      <xdr:nvPicPr>
        <xdr:cNvPr id="478" name="Imagen 477"/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89291059"/>
          <a:ext cx="2140324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60803</xdr:colOff>
      <xdr:row>219</xdr:row>
      <xdr:rowOff>56029</xdr:rowOff>
    </xdr:from>
    <xdr:to>
      <xdr:col>6</xdr:col>
      <xdr:colOff>2185147</xdr:colOff>
      <xdr:row>219</xdr:row>
      <xdr:rowOff>1210234</xdr:rowOff>
    </xdr:to>
    <xdr:pic>
      <xdr:nvPicPr>
        <xdr:cNvPr id="479" name="Imagen 478"/>
        <xdr:cNvPicPr>
          <a:picLocks noChangeAspect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832" y="289279853"/>
          <a:ext cx="2124344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65574</xdr:colOff>
      <xdr:row>220</xdr:row>
      <xdr:rowOff>56030</xdr:rowOff>
    </xdr:from>
    <xdr:to>
      <xdr:col>4</xdr:col>
      <xdr:colOff>2196353</xdr:colOff>
      <xdr:row>220</xdr:row>
      <xdr:rowOff>1197863</xdr:rowOff>
    </xdr:to>
    <xdr:pic>
      <xdr:nvPicPr>
        <xdr:cNvPr id="496" name="Imagen 495"/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839" y="290658177"/>
          <a:ext cx="2130779" cy="114183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70349</xdr:colOff>
      <xdr:row>220</xdr:row>
      <xdr:rowOff>56031</xdr:rowOff>
    </xdr:from>
    <xdr:to>
      <xdr:col>6</xdr:col>
      <xdr:colOff>2173942</xdr:colOff>
      <xdr:row>220</xdr:row>
      <xdr:rowOff>1201481</xdr:rowOff>
    </xdr:to>
    <xdr:pic>
      <xdr:nvPicPr>
        <xdr:cNvPr id="497" name="Imagen 496"/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378" y="290658178"/>
          <a:ext cx="2103593" cy="114545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221</xdr:row>
      <xdr:rowOff>44823</xdr:rowOff>
    </xdr:from>
    <xdr:to>
      <xdr:col>4</xdr:col>
      <xdr:colOff>2185147</xdr:colOff>
      <xdr:row>221</xdr:row>
      <xdr:rowOff>1199028</xdr:rowOff>
    </xdr:to>
    <xdr:pic>
      <xdr:nvPicPr>
        <xdr:cNvPr id="498" name="Imagen 497"/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292025294"/>
          <a:ext cx="2129119" cy="11542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60801</xdr:colOff>
      <xdr:row>221</xdr:row>
      <xdr:rowOff>44825</xdr:rowOff>
    </xdr:from>
    <xdr:to>
      <xdr:col>6</xdr:col>
      <xdr:colOff>2173942</xdr:colOff>
      <xdr:row>221</xdr:row>
      <xdr:rowOff>1210235</xdr:rowOff>
    </xdr:to>
    <xdr:pic>
      <xdr:nvPicPr>
        <xdr:cNvPr id="499" name="Imagen 498"/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8830" y="292025296"/>
          <a:ext cx="2113141" cy="116541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65571</xdr:colOff>
      <xdr:row>222</xdr:row>
      <xdr:rowOff>44823</xdr:rowOff>
    </xdr:from>
    <xdr:to>
      <xdr:col>4</xdr:col>
      <xdr:colOff>2185147</xdr:colOff>
      <xdr:row>222</xdr:row>
      <xdr:rowOff>1199264</xdr:rowOff>
    </xdr:to>
    <xdr:pic>
      <xdr:nvPicPr>
        <xdr:cNvPr id="500" name="Imagen 499"/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836" y="293403617"/>
          <a:ext cx="2119576" cy="115444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70345</xdr:colOff>
      <xdr:row>222</xdr:row>
      <xdr:rowOff>56030</xdr:rowOff>
    </xdr:from>
    <xdr:to>
      <xdr:col>6</xdr:col>
      <xdr:colOff>2185147</xdr:colOff>
      <xdr:row>222</xdr:row>
      <xdr:rowOff>1187824</xdr:rowOff>
    </xdr:to>
    <xdr:pic>
      <xdr:nvPicPr>
        <xdr:cNvPr id="501" name="Imagen 500"/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374" y="293414824"/>
          <a:ext cx="2114802" cy="11317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223</xdr:row>
      <xdr:rowOff>52781</xdr:rowOff>
    </xdr:from>
    <xdr:to>
      <xdr:col>4</xdr:col>
      <xdr:colOff>2185147</xdr:colOff>
      <xdr:row>223</xdr:row>
      <xdr:rowOff>1210235</xdr:rowOff>
    </xdr:to>
    <xdr:pic>
      <xdr:nvPicPr>
        <xdr:cNvPr id="502" name="Imagen 501"/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94789899"/>
          <a:ext cx="2117912" cy="115745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83216</xdr:colOff>
      <xdr:row>223</xdr:row>
      <xdr:rowOff>67235</xdr:rowOff>
    </xdr:from>
    <xdr:to>
      <xdr:col>6</xdr:col>
      <xdr:colOff>2173942</xdr:colOff>
      <xdr:row>223</xdr:row>
      <xdr:rowOff>1180235</xdr:rowOff>
    </xdr:to>
    <xdr:pic>
      <xdr:nvPicPr>
        <xdr:cNvPr id="503" name="Imagen 502"/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21245" y="294804353"/>
          <a:ext cx="2090726" cy="111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65573</xdr:colOff>
      <xdr:row>224</xdr:row>
      <xdr:rowOff>67237</xdr:rowOff>
    </xdr:from>
    <xdr:to>
      <xdr:col>4</xdr:col>
      <xdr:colOff>2196352</xdr:colOff>
      <xdr:row>224</xdr:row>
      <xdr:rowOff>1183857</xdr:rowOff>
    </xdr:to>
    <xdr:pic>
      <xdr:nvPicPr>
        <xdr:cNvPr id="504" name="Imagen 503"/>
        <xdr:cNvPicPr>
          <a:picLocks noChangeAspect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8838" y="296182678"/>
          <a:ext cx="2130779" cy="111662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70346</xdr:colOff>
      <xdr:row>224</xdr:row>
      <xdr:rowOff>56030</xdr:rowOff>
    </xdr:from>
    <xdr:to>
      <xdr:col>6</xdr:col>
      <xdr:colOff>2151530</xdr:colOff>
      <xdr:row>224</xdr:row>
      <xdr:rowOff>1201483</xdr:rowOff>
    </xdr:to>
    <xdr:pic>
      <xdr:nvPicPr>
        <xdr:cNvPr id="505" name="Imagen 504"/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375" y="296171471"/>
          <a:ext cx="2081184" cy="11454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225</xdr:row>
      <xdr:rowOff>56030</xdr:rowOff>
    </xdr:from>
    <xdr:to>
      <xdr:col>4</xdr:col>
      <xdr:colOff>2173940</xdr:colOff>
      <xdr:row>225</xdr:row>
      <xdr:rowOff>1211630</xdr:rowOff>
    </xdr:to>
    <xdr:pic>
      <xdr:nvPicPr>
        <xdr:cNvPr id="508" name="Imagen 507"/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297549795"/>
          <a:ext cx="2117911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70896</xdr:colOff>
      <xdr:row>225</xdr:row>
      <xdr:rowOff>44824</xdr:rowOff>
    </xdr:from>
    <xdr:to>
      <xdr:col>6</xdr:col>
      <xdr:colOff>2173942</xdr:colOff>
      <xdr:row>225</xdr:row>
      <xdr:rowOff>1200424</xdr:rowOff>
    </xdr:to>
    <xdr:pic>
      <xdr:nvPicPr>
        <xdr:cNvPr id="509" name="Imagen 508"/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8925" y="297538589"/>
          <a:ext cx="210304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226</xdr:row>
      <xdr:rowOff>55259</xdr:rowOff>
    </xdr:from>
    <xdr:to>
      <xdr:col>4</xdr:col>
      <xdr:colOff>2196353</xdr:colOff>
      <xdr:row>226</xdr:row>
      <xdr:rowOff>1210859</xdr:rowOff>
    </xdr:to>
    <xdr:pic>
      <xdr:nvPicPr>
        <xdr:cNvPr id="510" name="Imagen 509"/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298927347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68573</xdr:colOff>
      <xdr:row>226</xdr:row>
      <xdr:rowOff>55260</xdr:rowOff>
    </xdr:from>
    <xdr:to>
      <xdr:col>6</xdr:col>
      <xdr:colOff>2173942</xdr:colOff>
      <xdr:row>226</xdr:row>
      <xdr:rowOff>1210860</xdr:rowOff>
    </xdr:to>
    <xdr:pic>
      <xdr:nvPicPr>
        <xdr:cNvPr id="511" name="Imagen 510"/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602" y="298927348"/>
          <a:ext cx="2105369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227</xdr:row>
      <xdr:rowOff>54488</xdr:rowOff>
    </xdr:from>
    <xdr:to>
      <xdr:col>4</xdr:col>
      <xdr:colOff>2207559</xdr:colOff>
      <xdr:row>227</xdr:row>
      <xdr:rowOff>1210088</xdr:rowOff>
    </xdr:to>
    <xdr:pic>
      <xdr:nvPicPr>
        <xdr:cNvPr id="512" name="Imagen 511"/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00304900"/>
          <a:ext cx="215153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59689</xdr:colOff>
      <xdr:row>227</xdr:row>
      <xdr:rowOff>54489</xdr:rowOff>
    </xdr:from>
    <xdr:to>
      <xdr:col>6</xdr:col>
      <xdr:colOff>2196353</xdr:colOff>
      <xdr:row>227</xdr:row>
      <xdr:rowOff>1187823</xdr:rowOff>
    </xdr:to>
    <xdr:pic>
      <xdr:nvPicPr>
        <xdr:cNvPr id="513" name="Imagen 512"/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718" y="300304901"/>
          <a:ext cx="2136664" cy="113333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228</xdr:row>
      <xdr:rowOff>44823</xdr:rowOff>
    </xdr:from>
    <xdr:to>
      <xdr:col>4</xdr:col>
      <xdr:colOff>2196352</xdr:colOff>
      <xdr:row>228</xdr:row>
      <xdr:rowOff>1200423</xdr:rowOff>
    </xdr:to>
    <xdr:pic>
      <xdr:nvPicPr>
        <xdr:cNvPr id="516" name="Imagen 515"/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01673558"/>
          <a:ext cx="214032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63555</xdr:colOff>
      <xdr:row>228</xdr:row>
      <xdr:rowOff>44824</xdr:rowOff>
    </xdr:from>
    <xdr:to>
      <xdr:col>6</xdr:col>
      <xdr:colOff>2173941</xdr:colOff>
      <xdr:row>228</xdr:row>
      <xdr:rowOff>1200424</xdr:rowOff>
    </xdr:to>
    <xdr:pic>
      <xdr:nvPicPr>
        <xdr:cNvPr id="517" name="Imagen 516"/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1584" y="301673559"/>
          <a:ext cx="211038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229</xdr:row>
      <xdr:rowOff>58539</xdr:rowOff>
    </xdr:from>
    <xdr:to>
      <xdr:col>4</xdr:col>
      <xdr:colOff>2196353</xdr:colOff>
      <xdr:row>229</xdr:row>
      <xdr:rowOff>1214139</xdr:rowOff>
    </xdr:to>
    <xdr:pic>
      <xdr:nvPicPr>
        <xdr:cNvPr id="518" name="Imagen 517"/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03065598"/>
          <a:ext cx="2129118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63556</xdr:colOff>
      <xdr:row>229</xdr:row>
      <xdr:rowOff>58540</xdr:rowOff>
    </xdr:from>
    <xdr:to>
      <xdr:col>6</xdr:col>
      <xdr:colOff>2173942</xdr:colOff>
      <xdr:row>229</xdr:row>
      <xdr:rowOff>1214140</xdr:rowOff>
    </xdr:to>
    <xdr:pic>
      <xdr:nvPicPr>
        <xdr:cNvPr id="519" name="Imagen 518"/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1585" y="303065599"/>
          <a:ext cx="2110386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233</xdr:row>
      <xdr:rowOff>56028</xdr:rowOff>
    </xdr:from>
    <xdr:to>
      <xdr:col>4</xdr:col>
      <xdr:colOff>2173940</xdr:colOff>
      <xdr:row>233</xdr:row>
      <xdr:rowOff>1199027</xdr:rowOff>
    </xdr:to>
    <xdr:pic>
      <xdr:nvPicPr>
        <xdr:cNvPr id="520" name="Imagen 519"/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4011706" y="305136175"/>
          <a:ext cx="2095499" cy="11429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65794</xdr:colOff>
      <xdr:row>233</xdr:row>
      <xdr:rowOff>67236</xdr:rowOff>
    </xdr:from>
    <xdr:to>
      <xdr:col>6</xdr:col>
      <xdr:colOff>2196353</xdr:colOff>
      <xdr:row>233</xdr:row>
      <xdr:rowOff>1215248</xdr:rowOff>
    </xdr:to>
    <xdr:pic>
      <xdr:nvPicPr>
        <xdr:cNvPr id="521" name="Imagen 520"/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3823" y="305147383"/>
          <a:ext cx="2130559" cy="114801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234</xdr:row>
      <xdr:rowOff>56030</xdr:rowOff>
    </xdr:from>
    <xdr:to>
      <xdr:col>4</xdr:col>
      <xdr:colOff>2196353</xdr:colOff>
      <xdr:row>234</xdr:row>
      <xdr:rowOff>1196929</xdr:rowOff>
    </xdr:to>
    <xdr:pic>
      <xdr:nvPicPr>
        <xdr:cNvPr id="524" name="Imagen 523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06514501"/>
          <a:ext cx="2129118" cy="114089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64301</xdr:colOff>
      <xdr:row>234</xdr:row>
      <xdr:rowOff>56029</xdr:rowOff>
    </xdr:from>
    <xdr:to>
      <xdr:col>6</xdr:col>
      <xdr:colOff>2173942</xdr:colOff>
      <xdr:row>234</xdr:row>
      <xdr:rowOff>1187823</xdr:rowOff>
    </xdr:to>
    <xdr:pic>
      <xdr:nvPicPr>
        <xdr:cNvPr id="525" name="Imagen 524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2330" y="306514500"/>
          <a:ext cx="2109641" cy="11317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235</xdr:row>
      <xdr:rowOff>56029</xdr:rowOff>
    </xdr:from>
    <xdr:to>
      <xdr:col>4</xdr:col>
      <xdr:colOff>2185147</xdr:colOff>
      <xdr:row>235</xdr:row>
      <xdr:rowOff>1184321</xdr:rowOff>
    </xdr:to>
    <xdr:pic>
      <xdr:nvPicPr>
        <xdr:cNvPr id="528" name="Imagen 527"/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307892823"/>
          <a:ext cx="2140324" cy="11282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50480</xdr:colOff>
      <xdr:row>235</xdr:row>
      <xdr:rowOff>44823</xdr:rowOff>
    </xdr:from>
    <xdr:to>
      <xdr:col>6</xdr:col>
      <xdr:colOff>2185147</xdr:colOff>
      <xdr:row>235</xdr:row>
      <xdr:rowOff>1188844</xdr:rowOff>
    </xdr:to>
    <xdr:pic>
      <xdr:nvPicPr>
        <xdr:cNvPr id="529" name="Imagen 528"/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8509" y="307881617"/>
          <a:ext cx="2134667" cy="114402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236</xdr:row>
      <xdr:rowOff>56029</xdr:rowOff>
    </xdr:from>
    <xdr:to>
      <xdr:col>4</xdr:col>
      <xdr:colOff>2185147</xdr:colOff>
      <xdr:row>236</xdr:row>
      <xdr:rowOff>1190625</xdr:rowOff>
    </xdr:to>
    <xdr:pic>
      <xdr:nvPicPr>
        <xdr:cNvPr id="530" name="Imagen 529"/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09271147"/>
          <a:ext cx="2129118" cy="11345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51709</xdr:colOff>
      <xdr:row>236</xdr:row>
      <xdr:rowOff>44823</xdr:rowOff>
    </xdr:from>
    <xdr:to>
      <xdr:col>6</xdr:col>
      <xdr:colOff>2196353</xdr:colOff>
      <xdr:row>236</xdr:row>
      <xdr:rowOff>1200759</xdr:rowOff>
    </xdr:to>
    <xdr:pic>
      <xdr:nvPicPr>
        <xdr:cNvPr id="531" name="Imagen 530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9738" y="309259941"/>
          <a:ext cx="2144644" cy="115593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237</xdr:row>
      <xdr:rowOff>56029</xdr:rowOff>
    </xdr:from>
    <xdr:to>
      <xdr:col>4</xdr:col>
      <xdr:colOff>2196353</xdr:colOff>
      <xdr:row>237</xdr:row>
      <xdr:rowOff>1211629</xdr:rowOff>
    </xdr:to>
    <xdr:pic>
      <xdr:nvPicPr>
        <xdr:cNvPr id="532" name="Imagen 531"/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310649470"/>
          <a:ext cx="215153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45359</xdr:colOff>
      <xdr:row>237</xdr:row>
      <xdr:rowOff>44823</xdr:rowOff>
    </xdr:from>
    <xdr:to>
      <xdr:col>6</xdr:col>
      <xdr:colOff>2207559</xdr:colOff>
      <xdr:row>237</xdr:row>
      <xdr:rowOff>1200423</xdr:rowOff>
    </xdr:to>
    <xdr:pic>
      <xdr:nvPicPr>
        <xdr:cNvPr id="533" name="Imagen 532"/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3388" y="310638264"/>
          <a:ext cx="2162200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238</xdr:row>
      <xdr:rowOff>44823</xdr:rowOff>
    </xdr:from>
    <xdr:to>
      <xdr:col>4</xdr:col>
      <xdr:colOff>2185147</xdr:colOff>
      <xdr:row>238</xdr:row>
      <xdr:rowOff>1200423</xdr:rowOff>
    </xdr:to>
    <xdr:pic>
      <xdr:nvPicPr>
        <xdr:cNvPr id="534" name="Imagen 533"/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12016588"/>
          <a:ext cx="2117912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55232</xdr:colOff>
      <xdr:row>238</xdr:row>
      <xdr:rowOff>44824</xdr:rowOff>
    </xdr:from>
    <xdr:to>
      <xdr:col>6</xdr:col>
      <xdr:colOff>2162735</xdr:colOff>
      <xdr:row>238</xdr:row>
      <xdr:rowOff>1200424</xdr:rowOff>
    </xdr:to>
    <xdr:pic>
      <xdr:nvPicPr>
        <xdr:cNvPr id="535" name="Imagen 534"/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3261" y="312016589"/>
          <a:ext cx="2107503" cy="11556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239</xdr:row>
      <xdr:rowOff>52154</xdr:rowOff>
    </xdr:from>
    <xdr:to>
      <xdr:col>4</xdr:col>
      <xdr:colOff>2173940</xdr:colOff>
      <xdr:row>239</xdr:row>
      <xdr:rowOff>1195154</xdr:rowOff>
    </xdr:to>
    <xdr:pic>
      <xdr:nvPicPr>
        <xdr:cNvPr id="536" name="Imagen 535"/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13402242"/>
          <a:ext cx="2106705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62275</xdr:colOff>
      <xdr:row>239</xdr:row>
      <xdr:rowOff>56031</xdr:rowOff>
    </xdr:from>
    <xdr:to>
      <xdr:col>6</xdr:col>
      <xdr:colOff>2162736</xdr:colOff>
      <xdr:row>239</xdr:row>
      <xdr:rowOff>1194347</xdr:rowOff>
    </xdr:to>
    <xdr:pic>
      <xdr:nvPicPr>
        <xdr:cNvPr id="537" name="Imagen 536"/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0304" y="313406119"/>
          <a:ext cx="2100461" cy="113831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240</xdr:row>
      <xdr:rowOff>44823</xdr:rowOff>
    </xdr:from>
    <xdr:to>
      <xdr:col>4</xdr:col>
      <xdr:colOff>2173941</xdr:colOff>
      <xdr:row>240</xdr:row>
      <xdr:rowOff>1199029</xdr:rowOff>
    </xdr:to>
    <xdr:pic>
      <xdr:nvPicPr>
        <xdr:cNvPr id="538" name="Imagen 537"/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314773235"/>
          <a:ext cx="2117913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52829</xdr:colOff>
      <xdr:row>240</xdr:row>
      <xdr:rowOff>44824</xdr:rowOff>
    </xdr:from>
    <xdr:to>
      <xdr:col>6</xdr:col>
      <xdr:colOff>2162736</xdr:colOff>
      <xdr:row>240</xdr:row>
      <xdr:rowOff>1198630</xdr:rowOff>
    </xdr:to>
    <xdr:pic>
      <xdr:nvPicPr>
        <xdr:cNvPr id="539" name="Imagen 538"/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0858" y="314773236"/>
          <a:ext cx="2109907" cy="11538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78441</xdr:colOff>
      <xdr:row>241</xdr:row>
      <xdr:rowOff>56030</xdr:rowOff>
    </xdr:from>
    <xdr:to>
      <xdr:col>4</xdr:col>
      <xdr:colOff>2185147</xdr:colOff>
      <xdr:row>241</xdr:row>
      <xdr:rowOff>1209535</xdr:rowOff>
    </xdr:to>
    <xdr:pic>
      <xdr:nvPicPr>
        <xdr:cNvPr id="458" name="Imagen 457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1706" y="316162765"/>
          <a:ext cx="2106706" cy="115350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59071</xdr:colOff>
      <xdr:row>241</xdr:row>
      <xdr:rowOff>44823</xdr:rowOff>
    </xdr:from>
    <xdr:to>
      <xdr:col>6</xdr:col>
      <xdr:colOff>2185146</xdr:colOff>
      <xdr:row>241</xdr:row>
      <xdr:rowOff>1202921</xdr:rowOff>
    </xdr:to>
    <xdr:pic>
      <xdr:nvPicPr>
        <xdr:cNvPr id="459" name="Imagen 458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7100" y="316151558"/>
          <a:ext cx="2126075" cy="115809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67236</xdr:colOff>
      <xdr:row>242</xdr:row>
      <xdr:rowOff>56031</xdr:rowOff>
    </xdr:from>
    <xdr:to>
      <xdr:col>4</xdr:col>
      <xdr:colOff>2196353</xdr:colOff>
      <xdr:row>242</xdr:row>
      <xdr:rowOff>1199031</xdr:rowOff>
    </xdr:to>
    <xdr:pic>
      <xdr:nvPicPr>
        <xdr:cNvPr id="506" name="Imagen 505"/>
        <xdr:cNvPicPr>
          <a:picLocks noChangeAspect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1" y="317541090"/>
          <a:ext cx="2129117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58945</xdr:colOff>
      <xdr:row>242</xdr:row>
      <xdr:rowOff>44824</xdr:rowOff>
    </xdr:from>
    <xdr:to>
      <xdr:col>6</xdr:col>
      <xdr:colOff>2196353</xdr:colOff>
      <xdr:row>242</xdr:row>
      <xdr:rowOff>1194042</xdr:rowOff>
    </xdr:to>
    <xdr:pic>
      <xdr:nvPicPr>
        <xdr:cNvPr id="507" name="Imagen 506"/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6974" y="317529883"/>
          <a:ext cx="2137408" cy="114921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243</xdr:row>
      <xdr:rowOff>56029</xdr:rowOff>
    </xdr:from>
    <xdr:to>
      <xdr:col>4</xdr:col>
      <xdr:colOff>2196353</xdr:colOff>
      <xdr:row>243</xdr:row>
      <xdr:rowOff>1215838</xdr:rowOff>
    </xdr:to>
    <xdr:pic>
      <xdr:nvPicPr>
        <xdr:cNvPr id="514" name="Imagen 513"/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18919411"/>
          <a:ext cx="2140324" cy="115980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66787</xdr:colOff>
      <xdr:row>243</xdr:row>
      <xdr:rowOff>44824</xdr:rowOff>
    </xdr:from>
    <xdr:to>
      <xdr:col>6</xdr:col>
      <xdr:colOff>2173942</xdr:colOff>
      <xdr:row>243</xdr:row>
      <xdr:rowOff>1196565</xdr:rowOff>
    </xdr:to>
    <xdr:pic>
      <xdr:nvPicPr>
        <xdr:cNvPr id="515" name="Imagen 514"/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4816" y="318908206"/>
          <a:ext cx="2107155" cy="115174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67234</xdr:colOff>
      <xdr:row>244</xdr:row>
      <xdr:rowOff>56030</xdr:rowOff>
    </xdr:from>
    <xdr:to>
      <xdr:col>4</xdr:col>
      <xdr:colOff>2185147</xdr:colOff>
      <xdr:row>244</xdr:row>
      <xdr:rowOff>1182222</xdr:rowOff>
    </xdr:to>
    <xdr:pic>
      <xdr:nvPicPr>
        <xdr:cNvPr id="522" name="Imagen 521"/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320297736"/>
          <a:ext cx="2117913" cy="11261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54909</xdr:colOff>
      <xdr:row>244</xdr:row>
      <xdr:rowOff>56030</xdr:rowOff>
    </xdr:from>
    <xdr:to>
      <xdr:col>6</xdr:col>
      <xdr:colOff>2185146</xdr:colOff>
      <xdr:row>244</xdr:row>
      <xdr:rowOff>1208275</xdr:rowOff>
    </xdr:to>
    <xdr:pic>
      <xdr:nvPicPr>
        <xdr:cNvPr id="523" name="Imagen 522"/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2938" y="320297736"/>
          <a:ext cx="2130237" cy="115224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67234</xdr:colOff>
      <xdr:row>245</xdr:row>
      <xdr:rowOff>56031</xdr:rowOff>
    </xdr:from>
    <xdr:to>
      <xdr:col>4</xdr:col>
      <xdr:colOff>2185147</xdr:colOff>
      <xdr:row>245</xdr:row>
      <xdr:rowOff>1182223</xdr:rowOff>
    </xdr:to>
    <xdr:pic>
      <xdr:nvPicPr>
        <xdr:cNvPr id="526" name="Imagen 525"/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499" y="321676060"/>
          <a:ext cx="2117913" cy="112619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48505</xdr:colOff>
      <xdr:row>245</xdr:row>
      <xdr:rowOff>44825</xdr:rowOff>
    </xdr:from>
    <xdr:to>
      <xdr:col>6</xdr:col>
      <xdr:colOff>2185146</xdr:colOff>
      <xdr:row>245</xdr:row>
      <xdr:rowOff>1187825</xdr:rowOff>
    </xdr:to>
    <xdr:pic>
      <xdr:nvPicPr>
        <xdr:cNvPr id="527" name="Imagen 526"/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6534" y="321664854"/>
          <a:ext cx="2136641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246</xdr:row>
      <xdr:rowOff>44823</xdr:rowOff>
    </xdr:from>
    <xdr:to>
      <xdr:col>4</xdr:col>
      <xdr:colOff>2196353</xdr:colOff>
      <xdr:row>246</xdr:row>
      <xdr:rowOff>1187823</xdr:rowOff>
    </xdr:to>
    <xdr:pic>
      <xdr:nvPicPr>
        <xdr:cNvPr id="542" name="Imagen 541"/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23043176"/>
          <a:ext cx="2140324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68485</xdr:colOff>
      <xdr:row>246</xdr:row>
      <xdr:rowOff>44823</xdr:rowOff>
    </xdr:from>
    <xdr:to>
      <xdr:col>6</xdr:col>
      <xdr:colOff>2185146</xdr:colOff>
      <xdr:row>246</xdr:row>
      <xdr:rowOff>1186886</xdr:rowOff>
    </xdr:to>
    <xdr:pic>
      <xdr:nvPicPr>
        <xdr:cNvPr id="543" name="Imagen 542"/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6514" y="323043176"/>
          <a:ext cx="2116661" cy="114206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56028</xdr:colOff>
      <xdr:row>247</xdr:row>
      <xdr:rowOff>44822</xdr:rowOff>
    </xdr:from>
    <xdr:to>
      <xdr:col>4</xdr:col>
      <xdr:colOff>2196353</xdr:colOff>
      <xdr:row>247</xdr:row>
      <xdr:rowOff>1199030</xdr:rowOff>
    </xdr:to>
    <xdr:pic>
      <xdr:nvPicPr>
        <xdr:cNvPr id="544" name="Imagen 543"/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3" y="324421498"/>
          <a:ext cx="2140325" cy="115420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67655</xdr:colOff>
      <xdr:row>247</xdr:row>
      <xdr:rowOff>44824</xdr:rowOff>
    </xdr:from>
    <xdr:to>
      <xdr:col>6</xdr:col>
      <xdr:colOff>2185147</xdr:colOff>
      <xdr:row>247</xdr:row>
      <xdr:rowOff>1210236</xdr:rowOff>
    </xdr:to>
    <xdr:pic>
      <xdr:nvPicPr>
        <xdr:cNvPr id="545" name="Imagen 544"/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5684" y="324421500"/>
          <a:ext cx="2117492" cy="116541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44823</xdr:colOff>
      <xdr:row>248</xdr:row>
      <xdr:rowOff>44823</xdr:rowOff>
    </xdr:from>
    <xdr:to>
      <xdr:col>4</xdr:col>
      <xdr:colOff>2207559</xdr:colOff>
      <xdr:row>248</xdr:row>
      <xdr:rowOff>1199029</xdr:rowOff>
    </xdr:to>
    <xdr:pic>
      <xdr:nvPicPr>
        <xdr:cNvPr id="546" name="Imagen 545"/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8088" y="325799823"/>
          <a:ext cx="2162736" cy="1154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57407</xdr:colOff>
      <xdr:row>248</xdr:row>
      <xdr:rowOff>44825</xdr:rowOff>
    </xdr:from>
    <xdr:to>
      <xdr:col>6</xdr:col>
      <xdr:colOff>2185147</xdr:colOff>
      <xdr:row>248</xdr:row>
      <xdr:rowOff>1199029</xdr:rowOff>
    </xdr:to>
    <xdr:pic>
      <xdr:nvPicPr>
        <xdr:cNvPr id="547" name="Imagen 546"/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5436" y="325799825"/>
          <a:ext cx="2127740" cy="115420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67235</xdr:colOff>
      <xdr:row>249</xdr:row>
      <xdr:rowOff>56029</xdr:rowOff>
    </xdr:from>
    <xdr:to>
      <xdr:col>4</xdr:col>
      <xdr:colOff>2185146</xdr:colOff>
      <xdr:row>249</xdr:row>
      <xdr:rowOff>1199029</xdr:rowOff>
    </xdr:to>
    <xdr:pic>
      <xdr:nvPicPr>
        <xdr:cNvPr id="548" name="Imagen 547"/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0" y="327189353"/>
          <a:ext cx="2117911" cy="1143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56640</xdr:colOff>
      <xdr:row>249</xdr:row>
      <xdr:rowOff>56030</xdr:rowOff>
    </xdr:from>
    <xdr:to>
      <xdr:col>6</xdr:col>
      <xdr:colOff>2162736</xdr:colOff>
      <xdr:row>249</xdr:row>
      <xdr:rowOff>1202888</xdr:rowOff>
    </xdr:to>
    <xdr:pic>
      <xdr:nvPicPr>
        <xdr:cNvPr id="549" name="Imagen 548"/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94669" y="327189354"/>
          <a:ext cx="2106096" cy="114685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56031</xdr:colOff>
      <xdr:row>250</xdr:row>
      <xdr:rowOff>56029</xdr:rowOff>
    </xdr:from>
    <xdr:to>
      <xdr:col>4</xdr:col>
      <xdr:colOff>2196353</xdr:colOff>
      <xdr:row>250</xdr:row>
      <xdr:rowOff>1196927</xdr:rowOff>
    </xdr:to>
    <xdr:pic>
      <xdr:nvPicPr>
        <xdr:cNvPr id="550" name="Imagen 549"/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6" y="328567676"/>
          <a:ext cx="2140322" cy="114089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71079</xdr:colOff>
      <xdr:row>250</xdr:row>
      <xdr:rowOff>56030</xdr:rowOff>
    </xdr:from>
    <xdr:to>
      <xdr:col>6</xdr:col>
      <xdr:colOff>2173942</xdr:colOff>
      <xdr:row>250</xdr:row>
      <xdr:rowOff>1194767</xdr:rowOff>
    </xdr:to>
    <xdr:pic>
      <xdr:nvPicPr>
        <xdr:cNvPr id="551" name="Imagen 550"/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09108" y="328567677"/>
          <a:ext cx="2102863" cy="113873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56029</xdr:colOff>
      <xdr:row>251</xdr:row>
      <xdr:rowOff>56029</xdr:rowOff>
    </xdr:from>
    <xdr:to>
      <xdr:col>4</xdr:col>
      <xdr:colOff>2196353</xdr:colOff>
      <xdr:row>251</xdr:row>
      <xdr:rowOff>1190625</xdr:rowOff>
    </xdr:to>
    <xdr:pic>
      <xdr:nvPicPr>
        <xdr:cNvPr id="552" name="Imagen 551"/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89294" y="329946000"/>
          <a:ext cx="2140324" cy="11345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A1:E22"/>
  <sheetViews>
    <sheetView tabSelected="1" view="pageBreakPreview" zoomScaleNormal="100" zoomScaleSheetLayoutView="100" workbookViewId="0">
      <selection activeCell="I6" sqref="I6"/>
    </sheetView>
  </sheetViews>
  <sheetFormatPr baseColWidth="10" defaultRowHeight="15.75" x14ac:dyDescent="0.25"/>
  <cols>
    <col min="1" max="1" width="3.42578125" style="367" customWidth="1"/>
    <col min="2" max="2" width="25.7109375" style="367" bestFit="1" customWidth="1"/>
    <col min="3" max="3" width="25.7109375" style="367" customWidth="1"/>
    <col min="4" max="4" width="24.42578125" style="367" bestFit="1" customWidth="1"/>
    <col min="5" max="5" width="25.7109375" style="367" bestFit="1" customWidth="1"/>
    <col min="6" max="6" width="4" style="367" customWidth="1"/>
    <col min="7" max="16384" width="11.42578125" style="367"/>
  </cols>
  <sheetData>
    <row r="1" spans="1:5" ht="12" customHeight="1" thickBot="1" x14ac:dyDescent="0.3"/>
    <row r="2" spans="1:5" ht="16.5" thickBot="1" x14ac:dyDescent="0.3">
      <c r="B2" s="394" t="s">
        <v>43</v>
      </c>
      <c r="C2" s="395"/>
      <c r="D2" s="395"/>
      <c r="E2" s="396"/>
    </row>
    <row r="3" spans="1:5" ht="17.25" thickBot="1" x14ac:dyDescent="0.35">
      <c r="B3" s="368" t="s">
        <v>11</v>
      </c>
      <c r="C3" s="369" t="s">
        <v>12</v>
      </c>
      <c r="D3" s="369" t="s">
        <v>14</v>
      </c>
      <c r="E3" s="370" t="s">
        <v>13</v>
      </c>
    </row>
    <row r="4" spans="1:5" x14ac:dyDescent="0.25">
      <c r="B4" s="372" t="str">
        <f>+"PK "&amp;PATOLOGÍAS!B3&amp;" + 000"&amp;" - "&amp;" PK "&amp;PATOLOGÍAS!B4&amp;" + 000"</f>
        <v>PK 34 + 000 -  PK 35 + 000</v>
      </c>
      <c r="C4" s="374" t="str">
        <f>+B4</f>
        <v>PK 34 + 000 -  PK 35 + 000</v>
      </c>
      <c r="D4" s="374" t="str">
        <f t="shared" ref="D4:E4" si="0">+C4</f>
        <v>PK 34 + 000 -  PK 35 + 000</v>
      </c>
      <c r="E4" s="376" t="str">
        <f t="shared" si="0"/>
        <v>PK 34 + 000 -  PK 35 + 000</v>
      </c>
    </row>
    <row r="5" spans="1:5" x14ac:dyDescent="0.25">
      <c r="B5" s="373" t="str">
        <f>+"PK "&amp;PATOLOGÍAS!B4&amp;" + 000"&amp;" - "&amp;" PK "&amp;PATOLOGÍAS!B5&amp;" + 000"</f>
        <v>PK 35 + 000 -  PK 36 + 000</v>
      </c>
      <c r="C5" s="374" t="str">
        <f t="shared" ref="C5:E22" si="1">+B5</f>
        <v>PK 35 + 000 -  PK 36 + 000</v>
      </c>
      <c r="D5" s="375" t="str">
        <f t="shared" ref="D5:E5" si="2">+C5</f>
        <v>PK 35 + 000 -  PK 36 + 000</v>
      </c>
      <c r="E5" s="376" t="str">
        <f t="shared" si="2"/>
        <v>PK 35 + 000 -  PK 36 + 000</v>
      </c>
    </row>
    <row r="6" spans="1:5" x14ac:dyDescent="0.25">
      <c r="B6" s="373" t="str">
        <f>+"PK "&amp;PATOLOGÍAS!B5&amp;" + 000"&amp;" - "&amp;" PK "&amp;PATOLOGÍAS!B6&amp;" + 000"</f>
        <v>PK 36 + 000 -  PK 37 + 000</v>
      </c>
      <c r="C6" s="374" t="str">
        <f t="shared" si="1"/>
        <v>PK 36 + 000 -  PK 37 + 000</v>
      </c>
      <c r="D6" s="375" t="str">
        <f t="shared" si="1"/>
        <v>PK 36 + 000 -  PK 37 + 000</v>
      </c>
      <c r="E6" s="376" t="str">
        <f t="shared" si="1"/>
        <v>PK 36 + 000 -  PK 37 + 000</v>
      </c>
    </row>
    <row r="7" spans="1:5" x14ac:dyDescent="0.25">
      <c r="B7" s="373" t="str">
        <f>+"PK "&amp;PATOLOGÍAS!B6&amp;" + 000"&amp;" - "&amp;" PK "&amp;PATOLOGÍAS!B7&amp;" + 000"</f>
        <v>PK 37 + 000 -  PK 38 + 000</v>
      </c>
      <c r="C7" s="374" t="str">
        <f t="shared" si="1"/>
        <v>PK 37 + 000 -  PK 38 + 000</v>
      </c>
      <c r="D7" s="375" t="str">
        <f t="shared" si="1"/>
        <v>PK 37 + 000 -  PK 38 + 000</v>
      </c>
      <c r="E7" s="376" t="str">
        <f t="shared" si="1"/>
        <v>PK 37 + 000 -  PK 38 + 000</v>
      </c>
    </row>
    <row r="8" spans="1:5" x14ac:dyDescent="0.25">
      <c r="B8" s="373" t="str">
        <f>+"PK "&amp;PATOLOGÍAS!B7&amp;" + 000"&amp;" - "&amp;" PK "&amp;PATOLOGÍAS!B8&amp;" + 000"</f>
        <v>PK 38 + 000 -  PK 39 + 000</v>
      </c>
      <c r="C8" s="374" t="str">
        <f t="shared" si="1"/>
        <v>PK 38 + 000 -  PK 39 + 000</v>
      </c>
      <c r="D8" s="375" t="str">
        <f t="shared" si="1"/>
        <v>PK 38 + 000 -  PK 39 + 000</v>
      </c>
      <c r="E8" s="376" t="str">
        <f t="shared" si="1"/>
        <v>PK 38 + 000 -  PK 39 + 000</v>
      </c>
    </row>
    <row r="9" spans="1:5" x14ac:dyDescent="0.25">
      <c r="B9" s="373" t="str">
        <f>+"PK "&amp;PATOLOGÍAS!B8&amp;" + 000"&amp;" - "&amp;" PK "&amp;PATOLOGÍAS!B9&amp;" + 000"</f>
        <v>PK 39 + 000 -  PK 40 + 000</v>
      </c>
      <c r="C9" s="374" t="str">
        <f t="shared" si="1"/>
        <v>PK 39 + 000 -  PK 40 + 000</v>
      </c>
      <c r="D9" s="375" t="str">
        <f t="shared" si="1"/>
        <v>PK 39 + 000 -  PK 40 + 000</v>
      </c>
      <c r="E9" s="376" t="str">
        <f t="shared" si="1"/>
        <v>PK 39 + 000 -  PK 40 + 000</v>
      </c>
    </row>
    <row r="10" spans="1:5" x14ac:dyDescent="0.25">
      <c r="B10" s="373" t="str">
        <f>+"PK "&amp;PATOLOGÍAS!B9&amp;" + 000"&amp;" - "&amp;" PK "&amp;PATOLOGÍAS!B10&amp;" + 000"</f>
        <v>PK 40 + 000 -  PK 41 + 000</v>
      </c>
      <c r="C10" s="374" t="str">
        <f t="shared" si="1"/>
        <v>PK 40 + 000 -  PK 41 + 000</v>
      </c>
      <c r="D10" s="375" t="str">
        <f t="shared" si="1"/>
        <v>PK 40 + 000 -  PK 41 + 000</v>
      </c>
      <c r="E10" s="376" t="str">
        <f t="shared" si="1"/>
        <v>PK 40 + 000 -  PK 41 + 000</v>
      </c>
    </row>
    <row r="11" spans="1:5" x14ac:dyDescent="0.25">
      <c r="B11" s="373" t="str">
        <f>+"PK "&amp;PATOLOGÍAS!B10&amp;" + 000"&amp;" - "&amp;" PK "&amp;PATOLOGÍAS!B11&amp;" + 000"</f>
        <v>PK 41 + 000 -  PK 42 + 000</v>
      </c>
      <c r="C11" s="374" t="str">
        <f t="shared" si="1"/>
        <v>PK 41 + 000 -  PK 42 + 000</v>
      </c>
      <c r="D11" s="375" t="str">
        <f t="shared" si="1"/>
        <v>PK 41 + 000 -  PK 42 + 000</v>
      </c>
      <c r="E11" s="376" t="str">
        <f t="shared" si="1"/>
        <v>PK 41 + 000 -  PK 42 + 000</v>
      </c>
    </row>
    <row r="12" spans="1:5" x14ac:dyDescent="0.25">
      <c r="B12" s="373" t="str">
        <f>+"PK "&amp;PATOLOGÍAS!B11&amp;" + 000"&amp;" - "&amp;" PK "&amp;PATOLOGÍAS!B12&amp;" + 000"</f>
        <v>PK 42 + 000 -  PK 43 + 000</v>
      </c>
      <c r="C12" s="374" t="str">
        <f t="shared" si="1"/>
        <v>PK 42 + 000 -  PK 43 + 000</v>
      </c>
      <c r="D12" s="375" t="str">
        <f t="shared" si="1"/>
        <v>PK 42 + 000 -  PK 43 + 000</v>
      </c>
      <c r="E12" s="376" t="str">
        <f t="shared" si="1"/>
        <v>PK 42 + 000 -  PK 43 + 000</v>
      </c>
    </row>
    <row r="13" spans="1:5" x14ac:dyDescent="0.25">
      <c r="A13" s="371"/>
      <c r="B13" s="373" t="str">
        <f>+"PK "&amp;PATOLOGÍAS!B12&amp;" + 000"&amp;" - "&amp;" PK "&amp;PATOLOGÍAS!B13&amp;" + 000"</f>
        <v>PK 43 + 000 -  PK 44 + 000</v>
      </c>
      <c r="C13" s="374" t="str">
        <f t="shared" si="1"/>
        <v>PK 43 + 000 -  PK 44 + 000</v>
      </c>
      <c r="D13" s="375" t="str">
        <f t="shared" si="1"/>
        <v>PK 43 + 000 -  PK 44 + 000</v>
      </c>
      <c r="E13" s="376" t="str">
        <f t="shared" si="1"/>
        <v>PK 43 + 000 -  PK 44 + 000</v>
      </c>
    </row>
    <row r="14" spans="1:5" x14ac:dyDescent="0.25">
      <c r="B14" s="373" t="str">
        <f>+"PK "&amp;PATOLOGÍAS!B13&amp;" + 000"&amp;" - "&amp;" PK "&amp;PATOLOGÍAS!B14&amp;" + 000"</f>
        <v>PK 44 + 000 -  PK 45 + 000</v>
      </c>
      <c r="C14" s="374" t="str">
        <f t="shared" si="1"/>
        <v>PK 44 + 000 -  PK 45 + 000</v>
      </c>
      <c r="D14" s="375" t="str">
        <f t="shared" si="1"/>
        <v>PK 44 + 000 -  PK 45 + 000</v>
      </c>
      <c r="E14" s="376" t="str">
        <f t="shared" si="1"/>
        <v>PK 44 + 000 -  PK 45 + 000</v>
      </c>
    </row>
    <row r="15" spans="1:5" x14ac:dyDescent="0.25">
      <c r="B15" s="373" t="str">
        <f>+"PK "&amp;PATOLOGÍAS!B14&amp;" + 000"&amp;" - "&amp;" PK "&amp;PATOLOGÍAS!B15&amp;" + 000"</f>
        <v>PK 45 + 000 -  PK 46 + 000</v>
      </c>
      <c r="C15" s="374" t="str">
        <f t="shared" si="1"/>
        <v>PK 45 + 000 -  PK 46 + 000</v>
      </c>
      <c r="D15" s="375" t="str">
        <f t="shared" si="1"/>
        <v>PK 45 + 000 -  PK 46 + 000</v>
      </c>
      <c r="E15" s="376" t="str">
        <f t="shared" si="1"/>
        <v>PK 45 + 000 -  PK 46 + 000</v>
      </c>
    </row>
    <row r="16" spans="1:5" x14ac:dyDescent="0.25">
      <c r="B16" s="373" t="str">
        <f>+"PK "&amp;PATOLOGÍAS!B15&amp;" + 000"&amp;" - "&amp;" PK "&amp;PATOLOGÍAS!B16&amp;" + 000"</f>
        <v>PK 46 + 000 -  PK 47 + 000</v>
      </c>
      <c r="C16" s="374" t="str">
        <f t="shared" si="1"/>
        <v>PK 46 + 000 -  PK 47 + 000</v>
      </c>
      <c r="D16" s="375" t="str">
        <f t="shared" si="1"/>
        <v>PK 46 + 000 -  PK 47 + 000</v>
      </c>
      <c r="E16" s="376" t="str">
        <f t="shared" si="1"/>
        <v>PK 46 + 000 -  PK 47 + 000</v>
      </c>
    </row>
    <row r="17" spans="2:5" x14ac:dyDescent="0.25">
      <c r="B17" s="373" t="str">
        <f>+"PK "&amp;PATOLOGÍAS!B16&amp;" + 000"&amp;" - "&amp;" PK "&amp;PATOLOGÍAS!B17&amp;" + 000"</f>
        <v>PK 47 + 000 -  PK 48 + 000</v>
      </c>
      <c r="C17" s="374" t="str">
        <f t="shared" si="1"/>
        <v>PK 47 + 000 -  PK 48 + 000</v>
      </c>
      <c r="D17" s="375" t="str">
        <f t="shared" si="1"/>
        <v>PK 47 + 000 -  PK 48 + 000</v>
      </c>
      <c r="E17" s="376" t="str">
        <f t="shared" si="1"/>
        <v>PK 47 + 000 -  PK 48 + 000</v>
      </c>
    </row>
    <row r="18" spans="2:5" x14ac:dyDescent="0.25">
      <c r="B18" s="373" t="str">
        <f>+"PK "&amp;PATOLOGÍAS!B17&amp;" + 000"&amp;" - "&amp;" PK "&amp;PATOLOGÍAS!B18&amp;" + 000"</f>
        <v>PK 48 + 000 -  PK 49 + 000</v>
      </c>
      <c r="C18" s="374" t="str">
        <f t="shared" si="1"/>
        <v>PK 48 + 000 -  PK 49 + 000</v>
      </c>
      <c r="D18" s="375" t="str">
        <f t="shared" si="1"/>
        <v>PK 48 + 000 -  PK 49 + 000</v>
      </c>
      <c r="E18" s="376" t="str">
        <f t="shared" si="1"/>
        <v>PK 48 + 000 -  PK 49 + 000</v>
      </c>
    </row>
    <row r="19" spans="2:5" x14ac:dyDescent="0.25">
      <c r="B19" s="373" t="str">
        <f>+"PK "&amp;PATOLOGÍAS!B18&amp;" + 000"&amp;" - "&amp;" PK "&amp;PATOLOGÍAS!B19&amp;" + 000"</f>
        <v>PK 49 + 000 -  PK 50 + 000</v>
      </c>
      <c r="C19" s="374" t="str">
        <f t="shared" si="1"/>
        <v>PK 49 + 000 -  PK 50 + 000</v>
      </c>
      <c r="D19" s="375" t="str">
        <f t="shared" si="1"/>
        <v>PK 49 + 000 -  PK 50 + 000</v>
      </c>
      <c r="E19" s="376" t="str">
        <f t="shared" si="1"/>
        <v>PK 49 + 000 -  PK 50 + 000</v>
      </c>
    </row>
    <row r="20" spans="2:5" x14ac:dyDescent="0.25">
      <c r="B20" s="373" t="str">
        <f>+"PK "&amp;PATOLOGÍAS!B19&amp;" + 000"&amp;" - "&amp;" PK "&amp;PATOLOGÍAS!B20&amp;" + 000"</f>
        <v>PK 50 + 000 -  PK 51 + 000</v>
      </c>
      <c r="C20" s="374" t="str">
        <f t="shared" si="1"/>
        <v>PK 50 + 000 -  PK 51 + 000</v>
      </c>
      <c r="D20" s="375" t="str">
        <f t="shared" si="1"/>
        <v>PK 50 + 000 -  PK 51 + 000</v>
      </c>
      <c r="E20" s="376" t="str">
        <f t="shared" si="1"/>
        <v>PK 50 + 000 -  PK 51 + 000</v>
      </c>
    </row>
    <row r="21" spans="2:5" x14ac:dyDescent="0.25">
      <c r="B21" s="373" t="str">
        <f>+"PK "&amp;PATOLOGÍAS!B20&amp;" + 000"&amp;" - "&amp;" PK "&amp;PATOLOGÍAS!B21&amp;" + 000"</f>
        <v>PK 51 + 000 -  PK 52 + 000</v>
      </c>
      <c r="C21" s="374" t="str">
        <f t="shared" si="1"/>
        <v>PK 51 + 000 -  PK 52 + 000</v>
      </c>
      <c r="D21" s="375" t="str">
        <f t="shared" si="1"/>
        <v>PK 51 + 000 -  PK 52 + 000</v>
      </c>
      <c r="E21" s="376" t="str">
        <f t="shared" si="1"/>
        <v>PK 51 + 000 -  PK 52 + 000</v>
      </c>
    </row>
    <row r="22" spans="2:5" x14ac:dyDescent="0.25">
      <c r="B22" s="373" t="str">
        <f>+"PK "&amp;PATOLOGÍAS!B21&amp;" + 000"&amp;" - "&amp;" PK "&amp;PATOLOGÍAS!B22&amp;" + 000"</f>
        <v>PK 52 + 000 -  PK 53 + 000</v>
      </c>
      <c r="C22" s="374" t="str">
        <f t="shared" si="1"/>
        <v>PK 52 + 000 -  PK 53 + 000</v>
      </c>
      <c r="D22" s="375" t="str">
        <f t="shared" si="1"/>
        <v>PK 52 + 000 -  PK 53 + 000</v>
      </c>
      <c r="E22" s="376" t="str">
        <f t="shared" si="1"/>
        <v>PK 52 + 000 -  PK 53 + 000</v>
      </c>
    </row>
  </sheetData>
  <mergeCells count="1">
    <mergeCell ref="B2:E2"/>
  </mergeCells>
  <hyperlinks>
    <hyperlink ref="B4" location="RIELES!B5" display="RIELES!B5"/>
    <hyperlink ref="B5" location="RIELES!B10" display="RIELES!B10"/>
    <hyperlink ref="B6" location="RIELES!B15" display="RIELES!B15"/>
    <hyperlink ref="B7" location="RIELES!B20" display="RIELES!B20"/>
    <hyperlink ref="B8:B21" location="RIELES!B20" display="RIELES!B20"/>
    <hyperlink ref="B22" location="RIELES!B98" display="RIELES!B98"/>
    <hyperlink ref="B8" location="RIELES!B25" display="RIELES!B25"/>
    <hyperlink ref="B9" location="RIELES!B30" display="RIELES!B30"/>
    <hyperlink ref="B10" location="RIELES!B35" display="RIELES!B35"/>
    <hyperlink ref="B11" location="RIELES!B40" display="RIELES!B40"/>
    <hyperlink ref="B12" location="RIELES!B45" display="RIELES!B45"/>
    <hyperlink ref="B13" location="RIELES!B50" display="RIELES!B50"/>
    <hyperlink ref="B14" location="RIELES!B58" display="RIELES!B58"/>
    <hyperlink ref="B15" location="RIELES!B63" display="RIELES!B63"/>
    <hyperlink ref="B16" location="RIELES!B68" display="RIELES!B68"/>
    <hyperlink ref="B17" location="RIELES!B73" display="RIELES!B73"/>
    <hyperlink ref="B18" location="RIELES!B78" display="RIELES!B78"/>
    <hyperlink ref="B19" location="RIELES!B83" display="RIELES!B83"/>
    <hyperlink ref="B20" location="RIELES!B88" display="RIELES!B88"/>
    <hyperlink ref="B21" location="RIELES!B93" display="RIELES!B93"/>
    <hyperlink ref="C4" location="TRAVIESAS!B4" display="TRAVIESAS!B4"/>
    <hyperlink ref="C5:C22" location="TRAVIESAS!B4" display="TRAVIESAS!B4"/>
    <hyperlink ref="C5" location="TRAVIESAS!B9" display="TRAVIESAS!B9"/>
    <hyperlink ref="C6" location="TRAVIESAS!B14" display="TRAVIESAS!B14"/>
    <hyperlink ref="C7" location="TRAVIESAS!B19" display="TRAVIESAS!B19"/>
    <hyperlink ref="C8" location="TRAVIESAS!B24" display="TRAVIESAS!B24"/>
    <hyperlink ref="C9" location="TRAVIESAS!B29" display="TRAVIESAS!B29"/>
    <hyperlink ref="C10" location="TRAVIESAS!B34" display="TRAVIESAS!B34"/>
    <hyperlink ref="C11" location="TRAVIESAS!B39" display="TRAVIESAS!B39"/>
    <hyperlink ref="C12" location="TRAVIESAS!B42" display="TRAVIESAS!B42"/>
    <hyperlink ref="C13" location="TRAVIESAS!B45" display="TRAVIESAS!B45"/>
    <hyperlink ref="C14" location="TRAVIESAS!B49" display="TRAVIESAS!B49"/>
    <hyperlink ref="C15" location="TRAVIESAS!B52" display="TRAVIESAS!B52"/>
    <hyperlink ref="C16" location="TRAVIESAS!B55" display="TRAVIESAS!B55"/>
    <hyperlink ref="C17" location="TRAVIESAS!B58" display="TRAVIESAS!B58"/>
    <hyperlink ref="C18" location="TRAVIESAS!B61" display="TRAVIESAS!B61"/>
    <hyperlink ref="C19" location="TRAVIESAS!B64" display="TRAVIESAS!B64"/>
    <hyperlink ref="C20" location="TRAVIESAS!B68" display="TRAVIESAS!B68"/>
    <hyperlink ref="C21" location="TRAVIESAS!B71" display="TRAVIESAS!B71"/>
    <hyperlink ref="C22" location="TRAVIESAS!B74" display="TRAVIESAS!B74"/>
    <hyperlink ref="D4" location="BALASTO!B5" display="BALASTO!B5"/>
    <hyperlink ref="D5" location="BALASTO!B7" display="BALASTO!B7"/>
    <hyperlink ref="D6:D22" location="BALASTO!B7" display="BALASTO!B7"/>
    <hyperlink ref="D6" location="BALASTO!B9" display="BALASTO!B9"/>
    <hyperlink ref="D7" location="BALASTO!B13" display="BALASTO!B13"/>
    <hyperlink ref="D8" location="BALASTO!B17" display="BALASTO!B17"/>
    <hyperlink ref="D9" location="BALASTO!B20" display="BALASTO!B20"/>
    <hyperlink ref="D10" location="BALASTO!B23" display="BALASTO!B23"/>
    <hyperlink ref="D11" location="BALASTO!B27" display="BALASTO!B27"/>
    <hyperlink ref="D12" location="BALASTO!B30" display="BALASTO!B30"/>
    <hyperlink ref="D13" location="BALASTO!B32" display="BALASTO!B32"/>
    <hyperlink ref="D14" location="BALASTO!B34" display="BALASTO!B34"/>
    <hyperlink ref="D15" location="BALASTO!B36" display="BALASTO!B36"/>
    <hyperlink ref="D16" location="BALASTO!B38" display="BALASTO!B38"/>
    <hyperlink ref="D17" location="BALASTO!B41" display="BALASTO!B41"/>
    <hyperlink ref="D18" location="BALASTO!B43" display="BALASTO!B43"/>
    <hyperlink ref="D19" location="BALASTO!B45" display="BALASTO!B45"/>
    <hyperlink ref="D20" location="BALASTO!B47" display="BALASTO!B47"/>
    <hyperlink ref="D21" location="BALASTO!B49" display="BALASTO!B49"/>
    <hyperlink ref="D22" location="BALASTO!B52" display="BALASTO!B52"/>
    <hyperlink ref="E4" location="'ELEMENTOS DE SUJECIÓN'!B5" display="'ELEMENTOS DE SUJECIÓN'!B5"/>
    <hyperlink ref="E5:E22" location="'ELEMENTOS DE SUJECIÓN'!B5" display="'ELEMENTOS DE SUJECIÓN'!B5"/>
    <hyperlink ref="E5" location="'ELEMENTOS DE SUJECIÓN'!B6" display="'ELEMENTOS DE SUJECIÓN'!B6"/>
    <hyperlink ref="E6" location="'ELEMENTOS DE SUJECIÓN'!B7" display="'ELEMENTOS DE SUJECIÓN'!B7"/>
    <hyperlink ref="E7" location="'ELEMENTOS DE SUJECIÓN'!B8" display="'ELEMENTOS DE SUJECIÓN'!B8"/>
    <hyperlink ref="E8" location="'ELEMENTOS DE SUJECIÓN'!B9" display="'ELEMENTOS DE SUJECIÓN'!B9"/>
    <hyperlink ref="E9" location="'ELEMENTOS DE SUJECIÓN'!B10" display="'ELEMENTOS DE SUJECIÓN'!B10"/>
    <hyperlink ref="E10" location="'ELEMENTOS DE SUJECIÓN'!B11" display="'ELEMENTOS DE SUJECIÓN'!B11"/>
    <hyperlink ref="E11" location="'ELEMENTOS DE SUJECIÓN'!B12" display="'ELEMENTOS DE SUJECIÓN'!B12"/>
    <hyperlink ref="E12" location="'ELEMENTOS DE SUJECIÓN'!B13" display="'ELEMENTOS DE SUJECIÓN'!B13"/>
    <hyperlink ref="E13" location="'ELEMENTOS DE SUJECIÓN'!B14" display="'ELEMENTOS DE SUJECIÓN'!B14"/>
    <hyperlink ref="E14" location="'ELEMENTOS DE SUJECIÓN'!B15" display="'ELEMENTOS DE SUJECIÓN'!B15"/>
    <hyperlink ref="E15" location="'ELEMENTOS DE SUJECIÓN'!B16" display="'ELEMENTOS DE SUJECIÓN'!B16"/>
    <hyperlink ref="E16" location="'ELEMENTOS DE SUJECIÓN'!B17" display="'ELEMENTOS DE SUJECIÓN'!B17"/>
    <hyperlink ref="E17" location="'ELEMENTOS DE SUJECIÓN'!B18" display="'ELEMENTOS DE SUJECIÓN'!B18"/>
    <hyperlink ref="E18" location="'ELEMENTOS DE SUJECIÓN'!B19" display="'ELEMENTOS DE SUJECIÓN'!B19"/>
    <hyperlink ref="E19" location="'ELEMENTOS DE SUJECIÓN'!B20" display="'ELEMENTOS DE SUJECIÓN'!B20"/>
    <hyperlink ref="E20" location="'ELEMENTOS DE SUJECIÓN'!B21" display="'ELEMENTOS DE SUJECIÓN'!B21"/>
    <hyperlink ref="E21" location="'ELEMENTOS DE SUJECIÓN'!B22" display="'ELEMENTOS DE SUJECIÓN'!B22"/>
    <hyperlink ref="E22" location="'ELEMENTOS DE SUJECIÓN'!B23" display="'ELEMENTOS DE SUJECIÓN'!B23"/>
  </hyperlinks>
  <pageMargins left="0.7" right="0.7" top="0.75" bottom="0.75" header="0.3" footer="0.3"/>
  <pageSetup scale="74" orientation="portrait" horizontalDpi="4294967292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00000"/>
  </sheetPr>
  <dimension ref="A1:Q102"/>
  <sheetViews>
    <sheetView view="pageBreakPreview" topLeftCell="G1" zoomScaleNormal="100" zoomScaleSheetLayoutView="100" workbookViewId="0">
      <selection activeCell="W8" sqref="W8"/>
    </sheetView>
  </sheetViews>
  <sheetFormatPr baseColWidth="10" defaultRowHeight="16.5" x14ac:dyDescent="0.25"/>
  <cols>
    <col min="1" max="1" width="3.7109375" style="1" customWidth="1"/>
    <col min="2" max="3" width="10.5703125" style="1" bestFit="1" customWidth="1"/>
    <col min="4" max="5" width="6.42578125" style="1" bestFit="1" customWidth="1"/>
    <col min="6" max="6" width="34.140625" style="1" bestFit="1" customWidth="1"/>
    <col min="7" max="7" width="19.28515625" style="1" bestFit="1" customWidth="1"/>
    <col min="8" max="9" width="6.42578125" style="1" bestFit="1" customWidth="1"/>
    <col min="10" max="10" width="34.140625" style="1" bestFit="1" customWidth="1"/>
    <col min="11" max="11" width="19.28515625" style="1" bestFit="1" customWidth="1"/>
    <col min="12" max="12" width="3.7109375" style="1" customWidth="1"/>
    <col min="13" max="13" width="6.28515625" style="1" customWidth="1"/>
    <col min="14" max="14" width="11.85546875" style="391" hidden="1" customWidth="1"/>
    <col min="15" max="15" width="13.140625" style="391" hidden="1" customWidth="1"/>
    <col min="16" max="16" width="11.85546875" style="391" hidden="1" customWidth="1"/>
    <col min="17" max="17" width="13.140625" style="391" hidden="1" customWidth="1"/>
    <col min="18" max="16384" width="11.42578125" style="1"/>
  </cols>
  <sheetData>
    <row r="1" spans="2:17" ht="17.25" thickBot="1" x14ac:dyDescent="0.3"/>
    <row r="2" spans="2:17" ht="15" customHeight="1" x14ac:dyDescent="0.25">
      <c r="B2" s="444" t="s">
        <v>0</v>
      </c>
      <c r="C2" s="445"/>
      <c r="D2" s="445" t="s">
        <v>4</v>
      </c>
      <c r="E2" s="445"/>
      <c r="F2" s="445"/>
      <c r="G2" s="445"/>
      <c r="H2" s="445" t="s">
        <v>27</v>
      </c>
      <c r="I2" s="445"/>
      <c r="J2" s="445"/>
      <c r="K2" s="449"/>
      <c r="N2" s="443" t="str">
        <f>D2</f>
        <v>RIEL IZQUIERDO</v>
      </c>
      <c r="O2" s="443"/>
      <c r="P2" s="443" t="str">
        <f>H2</f>
        <v>RIEL DERECHO</v>
      </c>
      <c r="Q2" s="443"/>
    </row>
    <row r="3" spans="2:17" x14ac:dyDescent="0.25">
      <c r="B3" s="446"/>
      <c r="C3" s="447"/>
      <c r="D3" s="447" t="s">
        <v>3</v>
      </c>
      <c r="E3" s="447"/>
      <c r="F3" s="447" t="s">
        <v>6</v>
      </c>
      <c r="G3" s="447" t="s">
        <v>7</v>
      </c>
      <c r="H3" s="447" t="s">
        <v>3</v>
      </c>
      <c r="I3" s="447"/>
      <c r="J3" s="447" t="s">
        <v>6</v>
      </c>
      <c r="K3" s="450" t="s">
        <v>7</v>
      </c>
      <c r="N3" s="443"/>
      <c r="O3" s="443"/>
      <c r="P3" s="443"/>
      <c r="Q3" s="443"/>
    </row>
    <row r="4" spans="2:17" ht="17.25" thickBot="1" x14ac:dyDescent="0.3">
      <c r="B4" s="7" t="s">
        <v>1</v>
      </c>
      <c r="C4" s="8" t="s">
        <v>2</v>
      </c>
      <c r="D4" s="8" t="s">
        <v>5</v>
      </c>
      <c r="E4" s="8" t="s">
        <v>9</v>
      </c>
      <c r="F4" s="448"/>
      <c r="G4" s="448"/>
      <c r="H4" s="8" t="s">
        <v>5</v>
      </c>
      <c r="I4" s="8" t="s">
        <v>9</v>
      </c>
      <c r="J4" s="448"/>
      <c r="K4" s="451"/>
      <c r="N4" s="392" t="str">
        <f>F3</f>
        <v>PATOLOGÍA</v>
      </c>
      <c r="O4" s="392" t="str">
        <f>G3</f>
        <v>FOTOGRAFÍA</v>
      </c>
      <c r="P4" s="392" t="str">
        <f>J3</f>
        <v>PATOLOGÍA</v>
      </c>
      <c r="Q4" s="392" t="str">
        <f>K3</f>
        <v>FOTOGRAFÍA</v>
      </c>
    </row>
    <row r="5" spans="2:17" ht="18" x14ac:dyDescent="0.25">
      <c r="B5" s="403" t="str">
        <f>"PK "&amp;PATOLOGÍAS!B3&amp;" + 000"</f>
        <v>PK 34 + 000</v>
      </c>
      <c r="C5" s="406" t="str">
        <f>"PK "&amp;PATOLOGÍAS!B4&amp;" + 000"</f>
        <v>PK 35 + 000</v>
      </c>
      <c r="D5" s="406"/>
      <c r="E5" s="406">
        <v>1000</v>
      </c>
      <c r="F5" s="45" t="str">
        <f>+VLOOKUP(N5,PATOLOGÍAS!$D$3:$E$10,2,FALSE)</f>
        <v>Piel de serpiente.</v>
      </c>
      <c r="G5" s="147" t="str">
        <f>"FOTOGRAFÍA No. "&amp;O5</f>
        <v>FOTOGRAFÍA No. 1</v>
      </c>
      <c r="H5" s="406"/>
      <c r="I5" s="406">
        <v>1000</v>
      </c>
      <c r="J5" s="45" t="str">
        <f>+VLOOKUP(P5,PATOLOGÍAS!$D$3:$E$10,2,FALSE)</f>
        <v>Roturas de las soldaduras.</v>
      </c>
      <c r="K5" s="169" t="str">
        <f>"FOTOGRAFÍA No. "&amp;Q5</f>
        <v>FOTOGRAFÍA No. 2</v>
      </c>
      <c r="N5" s="393">
        <f>+REGISTRO_FOTOGRÁFICO!J6</f>
        <v>3</v>
      </c>
      <c r="O5" s="393">
        <f>+REGISTRO_FOTOGRÁFICO!K6</f>
        <v>1</v>
      </c>
      <c r="P5" s="393">
        <f>+REGISTRO_FOTOGRÁFICO!L6</f>
        <v>5</v>
      </c>
      <c r="Q5" s="393">
        <f>+REGISTRO_FOTOGRÁFICO!M6</f>
        <v>2</v>
      </c>
    </row>
    <row r="6" spans="2:17" ht="18" x14ac:dyDescent="0.25">
      <c r="B6" s="404"/>
      <c r="C6" s="407"/>
      <c r="D6" s="407"/>
      <c r="E6" s="407"/>
      <c r="F6" s="46" t="str">
        <f>+VLOOKUP(N6,PATOLOGÍAS!$D$3:$E$10,2,FALSE)</f>
        <v>Shelling o descascaramiento.</v>
      </c>
      <c r="G6" s="148" t="str">
        <f t="shared" ref="G6:G9" si="0">"FOTOGRAFÍA No. "&amp;O6</f>
        <v>FOTOGRAFÍA No. 3</v>
      </c>
      <c r="H6" s="407"/>
      <c r="I6" s="407"/>
      <c r="J6" s="46" t="str">
        <f>+VLOOKUP(P6,PATOLOGÍAS!$D$3:$E$10,2,FALSE)</f>
        <v>Desgaste ondulatorio.</v>
      </c>
      <c r="K6" s="170" t="str">
        <f t="shared" ref="K6:K9" si="1">"FOTOGRAFÍA No. "&amp;Q6</f>
        <v>FOTOGRAFÍA No. 4</v>
      </c>
      <c r="N6" s="393">
        <f>+REGISTRO_FOTOGRÁFICO!J7</f>
        <v>4</v>
      </c>
      <c r="O6" s="393">
        <f>+REGISTRO_FOTOGRÁFICO!K7</f>
        <v>3</v>
      </c>
      <c r="P6" s="393">
        <f>+REGISTRO_FOTOGRÁFICO!L7</f>
        <v>8</v>
      </c>
      <c r="Q6" s="393">
        <f>+REGISTRO_FOTOGRÁFICO!M7</f>
        <v>4</v>
      </c>
    </row>
    <row r="7" spans="2:17" ht="18" x14ac:dyDescent="0.25">
      <c r="B7" s="404"/>
      <c r="C7" s="407"/>
      <c r="D7" s="407"/>
      <c r="E7" s="407"/>
      <c r="F7" s="46" t="str">
        <f>+VLOOKUP(N7,PATOLOGÍAS!$D$3:$E$10,2,FALSE)</f>
        <v>Piel de serpiente.</v>
      </c>
      <c r="G7" s="148" t="str">
        <f t="shared" si="0"/>
        <v>FOTOGRAFÍA No. 5</v>
      </c>
      <c r="H7" s="407"/>
      <c r="I7" s="407"/>
      <c r="J7" s="46" t="str">
        <f>+VLOOKUP(P7,PATOLOGÍAS!$D$3:$E$10,2,FALSE)</f>
        <v>Desgaste ondulatorio.</v>
      </c>
      <c r="K7" s="170" t="str">
        <f t="shared" si="1"/>
        <v>FOTOGRAFÍA No. 6</v>
      </c>
      <c r="N7" s="393">
        <f>+REGISTRO_FOTOGRÁFICO!J8</f>
        <v>3</v>
      </c>
      <c r="O7" s="393">
        <f>+REGISTRO_FOTOGRÁFICO!K8</f>
        <v>5</v>
      </c>
      <c r="P7" s="393">
        <f>+REGISTRO_FOTOGRÁFICO!L8</f>
        <v>8</v>
      </c>
      <c r="Q7" s="393">
        <f>+REGISTRO_FOTOGRÁFICO!M8</f>
        <v>6</v>
      </c>
    </row>
    <row r="8" spans="2:17" ht="18" x14ac:dyDescent="0.25">
      <c r="B8" s="404"/>
      <c r="C8" s="407"/>
      <c r="D8" s="407"/>
      <c r="E8" s="407"/>
      <c r="F8" s="46" t="str">
        <f>+VLOOKUP(N8,PATOLOGÍAS!$D$3:$E$10,2,FALSE)</f>
        <v>Desgaste normal.</v>
      </c>
      <c r="G8" s="148" t="str">
        <f t="shared" si="0"/>
        <v>FOTOGRAFÍA No. 7</v>
      </c>
      <c r="H8" s="407"/>
      <c r="I8" s="407"/>
      <c r="J8" s="46" t="str">
        <f>+VLOOKUP(P8,PATOLOGÍAS!$D$3:$E$10,2,FALSE)</f>
        <v>Roturas de las soldaduras.</v>
      </c>
      <c r="K8" s="170" t="str">
        <f t="shared" si="1"/>
        <v>FOTOGRAFÍA No. 8</v>
      </c>
      <c r="N8" s="393">
        <f>+REGISTRO_FOTOGRÁFICO!J9</f>
        <v>7</v>
      </c>
      <c r="O8" s="393">
        <f>+REGISTRO_FOTOGRÁFICO!K9</f>
        <v>7</v>
      </c>
      <c r="P8" s="393">
        <f>+REGISTRO_FOTOGRÁFICO!L9</f>
        <v>5</v>
      </c>
      <c r="Q8" s="393">
        <f>+REGISTRO_FOTOGRÁFICO!M9</f>
        <v>8</v>
      </c>
    </row>
    <row r="9" spans="2:17" ht="18.75" thickBot="1" x14ac:dyDescent="0.3">
      <c r="B9" s="405"/>
      <c r="C9" s="408"/>
      <c r="D9" s="408"/>
      <c r="E9" s="408"/>
      <c r="F9" s="47" t="str">
        <f>+VLOOKUP(N9,PATOLOGÍAS!$D$3:$E$10,2,FALSE)</f>
        <v>Roturas de las soldaduras.</v>
      </c>
      <c r="G9" s="149" t="str">
        <f t="shared" si="0"/>
        <v>FOTOGRAFÍA No. 9</v>
      </c>
      <c r="H9" s="408"/>
      <c r="I9" s="408"/>
      <c r="J9" s="47" t="str">
        <f>+VLOOKUP(P9,PATOLOGÍAS!$D$3:$E$10,2,FALSE)</f>
        <v>Shelling o descascaramiento.</v>
      </c>
      <c r="K9" s="171" t="str">
        <f t="shared" si="1"/>
        <v>FOTOGRAFÍA No. 10</v>
      </c>
      <c r="N9" s="393">
        <f>+REGISTRO_FOTOGRÁFICO!J10</f>
        <v>5</v>
      </c>
      <c r="O9" s="393">
        <f>+REGISTRO_FOTOGRÁFICO!K10</f>
        <v>9</v>
      </c>
      <c r="P9" s="393">
        <f>+REGISTRO_FOTOGRÁFICO!L10</f>
        <v>4</v>
      </c>
      <c r="Q9" s="393">
        <f>+REGISTRO_FOTOGRÁFICO!M10</f>
        <v>10</v>
      </c>
    </row>
    <row r="10" spans="2:17" ht="18" x14ac:dyDescent="0.25">
      <c r="B10" s="409" t="str">
        <f>C5</f>
        <v>PK 35 + 000</v>
      </c>
      <c r="C10" s="412" t="str">
        <f>"PK "&amp;PATOLOGÍAS!B5&amp;" + 000"</f>
        <v>PK 36 + 000</v>
      </c>
      <c r="D10" s="412"/>
      <c r="E10" s="412">
        <v>1000</v>
      </c>
      <c r="F10" s="61" t="str">
        <f>+VLOOKUP(N10,PATOLOGÍAS!$D$3:$E$10,2,FALSE)</f>
        <v>Shelling o descascaramiento.</v>
      </c>
      <c r="G10" s="150" t="str">
        <f t="shared" ref="G10" si="2">"FOTOGRAFÍA No. "&amp;O10</f>
        <v>FOTOGRAFÍA No. 11</v>
      </c>
      <c r="H10" s="412"/>
      <c r="I10" s="412">
        <v>1000</v>
      </c>
      <c r="J10" s="61" t="str">
        <f>+VLOOKUP(P10,PATOLOGÍAS!$D$3:$E$10,2,FALSE)</f>
        <v>Desgaste normal.</v>
      </c>
      <c r="K10" s="172" t="str">
        <f t="shared" ref="K10" si="3">"FOTOGRAFÍA No. "&amp;Q10</f>
        <v>FOTOGRAFÍA No. 12</v>
      </c>
      <c r="N10" s="393">
        <f>+REGISTRO_FOTOGRÁFICO!J11</f>
        <v>4</v>
      </c>
      <c r="O10" s="393">
        <f>+REGISTRO_FOTOGRÁFICO!K11</f>
        <v>11</v>
      </c>
      <c r="P10" s="393">
        <f>+REGISTRO_FOTOGRÁFICO!L11</f>
        <v>7</v>
      </c>
      <c r="Q10" s="393">
        <f>+REGISTRO_FOTOGRÁFICO!M11</f>
        <v>12</v>
      </c>
    </row>
    <row r="11" spans="2:17" ht="18" x14ac:dyDescent="0.25">
      <c r="B11" s="410"/>
      <c r="C11" s="413"/>
      <c r="D11" s="413"/>
      <c r="E11" s="413"/>
      <c r="F11" s="62" t="str">
        <f>+VLOOKUP(N11,PATOLOGÍAS!$D$3:$E$10,2,FALSE)</f>
        <v>Piel de serpiente.</v>
      </c>
      <c r="G11" s="151" t="str">
        <f t="shared" ref="G11:G14" si="4">"FOTOGRAFÍA No. "&amp;O11</f>
        <v>FOTOGRAFÍA No. 13</v>
      </c>
      <c r="H11" s="413"/>
      <c r="I11" s="413"/>
      <c r="J11" s="62" t="str">
        <f>+VLOOKUP(P11,PATOLOGÍAS!$D$3:$E$10,2,FALSE)</f>
        <v>Piel de serpiente.</v>
      </c>
      <c r="K11" s="173" t="str">
        <f t="shared" ref="K11:K14" si="5">"FOTOGRAFÍA No. "&amp;Q11</f>
        <v>FOTOGRAFÍA No. 14</v>
      </c>
      <c r="N11" s="393">
        <f>+REGISTRO_FOTOGRÁFICO!J12</f>
        <v>3</v>
      </c>
      <c r="O11" s="393">
        <f>+REGISTRO_FOTOGRÁFICO!K12</f>
        <v>13</v>
      </c>
      <c r="P11" s="393">
        <f>+REGISTRO_FOTOGRÁFICO!L12</f>
        <v>3</v>
      </c>
      <c r="Q11" s="393">
        <f>+REGISTRO_FOTOGRÁFICO!M12</f>
        <v>14</v>
      </c>
    </row>
    <row r="12" spans="2:17" ht="18" x14ac:dyDescent="0.25">
      <c r="B12" s="410"/>
      <c r="C12" s="413"/>
      <c r="D12" s="413"/>
      <c r="E12" s="413"/>
      <c r="F12" s="62" t="str">
        <f>+VLOOKUP(N12,PATOLOGÍAS!$D$3:$E$10,2,FALSE)</f>
        <v>Rotura en los extremos.</v>
      </c>
      <c r="G12" s="151" t="str">
        <f t="shared" si="4"/>
        <v>FOTOGRAFÍA No. 15</v>
      </c>
      <c r="H12" s="413"/>
      <c r="I12" s="413"/>
      <c r="J12" s="62" t="str">
        <f>+VLOOKUP(P12,PATOLOGÍAS!$D$3:$E$10,2,FALSE)</f>
        <v>Rotura en los extremos.</v>
      </c>
      <c r="K12" s="173" t="str">
        <f t="shared" si="5"/>
        <v>FOTOGRAFÍA No. 16</v>
      </c>
      <c r="N12" s="393">
        <f>+REGISTRO_FOTOGRÁFICO!J13</f>
        <v>1</v>
      </c>
      <c r="O12" s="393">
        <f>+REGISTRO_FOTOGRÁFICO!K13</f>
        <v>15</v>
      </c>
      <c r="P12" s="393">
        <f>+REGISTRO_FOTOGRÁFICO!L13</f>
        <v>1</v>
      </c>
      <c r="Q12" s="393">
        <f>+REGISTRO_FOTOGRÁFICO!M13</f>
        <v>16</v>
      </c>
    </row>
    <row r="13" spans="2:17" ht="18" x14ac:dyDescent="0.25">
      <c r="B13" s="410"/>
      <c r="C13" s="413"/>
      <c r="D13" s="413"/>
      <c r="E13" s="413"/>
      <c r="F13" s="62" t="str">
        <f>+VLOOKUP(N13,PATOLOGÍAS!$D$3:$E$10,2,FALSE)</f>
        <v>Shelling o descascaramiento.</v>
      </c>
      <c r="G13" s="151" t="str">
        <f t="shared" si="4"/>
        <v>FOTOGRAFÍA No. 17</v>
      </c>
      <c r="H13" s="413"/>
      <c r="I13" s="413"/>
      <c r="J13" s="62" t="str">
        <f>+VLOOKUP(P13,PATOLOGÍAS!$D$3:$E$10,2,FALSE)</f>
        <v>Shelling o descascaramiento.</v>
      </c>
      <c r="K13" s="173" t="str">
        <f t="shared" si="5"/>
        <v>FOTOGRAFÍA No. 18</v>
      </c>
      <c r="N13" s="393">
        <f>+REGISTRO_FOTOGRÁFICO!J14</f>
        <v>4</v>
      </c>
      <c r="O13" s="393">
        <f>+REGISTRO_FOTOGRÁFICO!K14</f>
        <v>17</v>
      </c>
      <c r="P13" s="393">
        <f>+REGISTRO_FOTOGRÁFICO!L14</f>
        <v>4</v>
      </c>
      <c r="Q13" s="393">
        <f>+REGISTRO_FOTOGRÁFICO!M14</f>
        <v>18</v>
      </c>
    </row>
    <row r="14" spans="2:17" ht="18.75" thickBot="1" x14ac:dyDescent="0.3">
      <c r="B14" s="428"/>
      <c r="C14" s="429"/>
      <c r="D14" s="429"/>
      <c r="E14" s="429"/>
      <c r="F14" s="66" t="str">
        <f>+VLOOKUP(N14,PATOLOGÍAS!$D$3:$E$10,2,FALSE)</f>
        <v>Shelling o descascaramiento.</v>
      </c>
      <c r="G14" s="152" t="str">
        <f t="shared" si="4"/>
        <v>FOTOGRAFÍA No. 19</v>
      </c>
      <c r="H14" s="429"/>
      <c r="I14" s="429"/>
      <c r="J14" s="66" t="str">
        <f>+VLOOKUP(P14,PATOLOGÍAS!$D$3:$E$10,2,FALSE)</f>
        <v>Shelling o descascaramiento.</v>
      </c>
      <c r="K14" s="174" t="str">
        <f t="shared" si="5"/>
        <v>FOTOGRAFÍA No. 20</v>
      </c>
      <c r="N14" s="393">
        <f>+REGISTRO_FOTOGRÁFICO!J15</f>
        <v>4</v>
      </c>
      <c r="O14" s="393">
        <f>+REGISTRO_FOTOGRÁFICO!K15</f>
        <v>19</v>
      </c>
      <c r="P14" s="393">
        <f>+REGISTRO_FOTOGRÁFICO!L15</f>
        <v>4</v>
      </c>
      <c r="Q14" s="393">
        <f>+REGISTRO_FOTOGRÁFICO!M15</f>
        <v>20</v>
      </c>
    </row>
    <row r="15" spans="2:17" ht="18" x14ac:dyDescent="0.25">
      <c r="B15" s="471" t="str">
        <f>C10</f>
        <v>PK 36 + 000</v>
      </c>
      <c r="C15" s="473" t="str">
        <f>"PK "&amp;PATOLOGÍAS!B6&amp;" + 000"</f>
        <v>PK 37 + 000</v>
      </c>
      <c r="D15" s="473"/>
      <c r="E15" s="473">
        <v>1000</v>
      </c>
      <c r="F15" s="40" t="str">
        <f>+VLOOKUP(N15,PATOLOGÍAS!$D$3:$E$10,2,FALSE)</f>
        <v>Shelling o descascaramiento.</v>
      </c>
      <c r="G15" s="153" t="str">
        <f>"FOTOGRAFÍA No. "&amp;O15</f>
        <v>FOTOGRAFÍA No. 21</v>
      </c>
      <c r="H15" s="473"/>
      <c r="I15" s="473">
        <v>1000</v>
      </c>
      <c r="J15" s="40" t="str">
        <f>+VLOOKUP(P15,PATOLOGÍAS!$D$3:$E$10,2,FALSE)</f>
        <v>Desgaste normal.</v>
      </c>
      <c r="K15" s="175" t="str">
        <f>"FOTOGRAFÍA No. "&amp;Q15</f>
        <v>FOTOGRAFÍA No. 22</v>
      </c>
      <c r="N15" s="393">
        <f>+REGISTRO_FOTOGRÁFICO!J16</f>
        <v>4</v>
      </c>
      <c r="O15" s="393">
        <f>+REGISTRO_FOTOGRÁFICO!K16</f>
        <v>21</v>
      </c>
      <c r="P15" s="393">
        <f>+REGISTRO_FOTOGRÁFICO!L16</f>
        <v>7</v>
      </c>
      <c r="Q15" s="393">
        <f>+REGISTRO_FOTOGRÁFICO!M16</f>
        <v>22</v>
      </c>
    </row>
    <row r="16" spans="2:17" ht="18" x14ac:dyDescent="0.25">
      <c r="B16" s="466"/>
      <c r="C16" s="441"/>
      <c r="D16" s="441"/>
      <c r="E16" s="441"/>
      <c r="F16" s="48" t="str">
        <f>+VLOOKUP(N16,PATOLOGÍAS!$D$3:$E$10,2,FALSE)</f>
        <v>Piel de serpiente.</v>
      </c>
      <c r="G16" s="154" t="str">
        <f t="shared" ref="G16:G19" si="6">"FOTOGRAFÍA No. "&amp;O16</f>
        <v>FOTOGRAFÍA No. 23</v>
      </c>
      <c r="H16" s="441"/>
      <c r="I16" s="441"/>
      <c r="J16" s="48" t="str">
        <f>+VLOOKUP(P16,PATOLOGÍAS!$D$3:$E$10,2,FALSE)</f>
        <v>Roturas de las soldaduras.</v>
      </c>
      <c r="K16" s="176" t="str">
        <f t="shared" ref="K16:K19" si="7">"FOTOGRAFÍA No. "&amp;Q16</f>
        <v>FOTOGRAFÍA No. 24</v>
      </c>
      <c r="N16" s="393">
        <f>+REGISTRO_FOTOGRÁFICO!J17</f>
        <v>3</v>
      </c>
      <c r="O16" s="393">
        <f>+REGISTRO_FOTOGRÁFICO!K17</f>
        <v>23</v>
      </c>
      <c r="P16" s="393">
        <f>+REGISTRO_FOTOGRÁFICO!L17</f>
        <v>5</v>
      </c>
      <c r="Q16" s="393">
        <f>+REGISTRO_FOTOGRÁFICO!M17</f>
        <v>24</v>
      </c>
    </row>
    <row r="17" spans="1:17" ht="18" x14ac:dyDescent="0.25">
      <c r="B17" s="466"/>
      <c r="C17" s="441"/>
      <c r="D17" s="441"/>
      <c r="E17" s="441"/>
      <c r="F17" s="48" t="str">
        <f>+VLOOKUP(N17,PATOLOGÍAS!$D$3:$E$10,2,FALSE)</f>
        <v>Shelling o descascaramiento.</v>
      </c>
      <c r="G17" s="154" t="str">
        <f t="shared" si="6"/>
        <v>FOTOGRAFÍA No. 25</v>
      </c>
      <c r="H17" s="441"/>
      <c r="I17" s="441"/>
      <c r="J17" s="48" t="str">
        <f>+VLOOKUP(P17,PATOLOGÍAS!$D$3:$E$10,2,FALSE)</f>
        <v>Desgaste normal.</v>
      </c>
      <c r="K17" s="176" t="str">
        <f t="shared" si="7"/>
        <v>FOTOGRAFÍA No. 26</v>
      </c>
      <c r="N17" s="393">
        <f>+REGISTRO_FOTOGRÁFICO!J18</f>
        <v>4</v>
      </c>
      <c r="O17" s="393">
        <f>+REGISTRO_FOTOGRÁFICO!K18</f>
        <v>25</v>
      </c>
      <c r="P17" s="393">
        <f>+REGISTRO_FOTOGRÁFICO!L18</f>
        <v>7</v>
      </c>
      <c r="Q17" s="393">
        <f>+REGISTRO_FOTOGRÁFICO!M18</f>
        <v>26</v>
      </c>
    </row>
    <row r="18" spans="1:17" ht="18" x14ac:dyDescent="0.25">
      <c r="B18" s="466"/>
      <c r="C18" s="441"/>
      <c r="D18" s="441"/>
      <c r="E18" s="441"/>
      <c r="F18" s="48" t="str">
        <f>+VLOOKUP(N18,PATOLOGÍAS!$D$3:$E$10,2,FALSE)</f>
        <v>Shelling o descascaramiento.</v>
      </c>
      <c r="G18" s="154" t="str">
        <f t="shared" si="6"/>
        <v>FOTOGRAFÍA No. 27</v>
      </c>
      <c r="H18" s="441"/>
      <c r="I18" s="441"/>
      <c r="J18" s="48" t="str">
        <f>+VLOOKUP(P18,PATOLOGÍAS!$D$3:$E$10,2,FALSE)</f>
        <v>Roturas de las soldaduras.</v>
      </c>
      <c r="K18" s="176" t="str">
        <f t="shared" si="7"/>
        <v>FOTOGRAFÍA No. 28</v>
      </c>
      <c r="N18" s="393">
        <f>+REGISTRO_FOTOGRÁFICO!J19</f>
        <v>4</v>
      </c>
      <c r="O18" s="393">
        <f>+REGISTRO_FOTOGRÁFICO!K19</f>
        <v>27</v>
      </c>
      <c r="P18" s="393">
        <f>+REGISTRO_FOTOGRÁFICO!L19</f>
        <v>5</v>
      </c>
      <c r="Q18" s="393">
        <f>+REGISTRO_FOTOGRÁFICO!M19</f>
        <v>28</v>
      </c>
    </row>
    <row r="19" spans="1:17" ht="18.75" thickBot="1" x14ac:dyDescent="0.3">
      <c r="B19" s="472"/>
      <c r="C19" s="474"/>
      <c r="D19" s="474"/>
      <c r="E19" s="474"/>
      <c r="F19" s="49" t="str">
        <f>+VLOOKUP(N19,PATOLOGÍAS!$D$3:$E$10,2,FALSE)</f>
        <v>Desgaste normal.</v>
      </c>
      <c r="G19" s="155" t="str">
        <f t="shared" si="6"/>
        <v>FOTOGRAFÍA No. 29</v>
      </c>
      <c r="H19" s="474"/>
      <c r="I19" s="474"/>
      <c r="J19" s="49" t="str">
        <f>+VLOOKUP(P19,PATOLOGÍAS!$D$3:$E$10,2,FALSE)</f>
        <v>Desgaste ondulatorio.</v>
      </c>
      <c r="K19" s="177" t="str">
        <f t="shared" si="7"/>
        <v>FOTOGRAFÍA No. 30</v>
      </c>
      <c r="N19" s="393">
        <f>+REGISTRO_FOTOGRÁFICO!J20</f>
        <v>7</v>
      </c>
      <c r="O19" s="393">
        <f>+REGISTRO_FOTOGRÁFICO!K20</f>
        <v>29</v>
      </c>
      <c r="P19" s="393">
        <f>+REGISTRO_FOTOGRÁFICO!L20</f>
        <v>8</v>
      </c>
      <c r="Q19" s="393">
        <f>+REGISTRO_FOTOGRÁFICO!M20</f>
        <v>30</v>
      </c>
    </row>
    <row r="20" spans="1:17" ht="18" x14ac:dyDescent="0.25">
      <c r="B20" s="469" t="str">
        <f t="shared" ref="B20" si="8">C15</f>
        <v>PK 37 + 000</v>
      </c>
      <c r="C20" s="470" t="str">
        <f>"PK "&amp;PATOLOGÍAS!B7&amp;" + 000"</f>
        <v>PK 38 + 000</v>
      </c>
      <c r="D20" s="470"/>
      <c r="E20" s="470">
        <v>1000</v>
      </c>
      <c r="F20" s="65" t="str">
        <f>+VLOOKUP(N20,PATOLOGÍAS!$D$3:$E$10,2,FALSE)</f>
        <v>Desgaste normal.</v>
      </c>
      <c r="G20" s="156" t="str">
        <f>"FOTOGRAFÍA No. "&amp;O20</f>
        <v>FOTOGRAFÍA No. 31</v>
      </c>
      <c r="H20" s="470"/>
      <c r="I20" s="470">
        <v>1000</v>
      </c>
      <c r="J20" s="65" t="str">
        <f>+VLOOKUP(P20,PATOLOGÍAS!$D$3:$E$10,2,FALSE)</f>
        <v>Shelling o descascaramiento.</v>
      </c>
      <c r="K20" s="178" t="str">
        <f>"FOTOGRAFÍA No. "&amp;Q20</f>
        <v>FOTOGRAFÍA No. 32</v>
      </c>
      <c r="N20" s="393">
        <f>+REGISTRO_FOTOGRÁFICO!J21</f>
        <v>7</v>
      </c>
      <c r="O20" s="393">
        <f>+REGISTRO_FOTOGRÁFICO!K21</f>
        <v>31</v>
      </c>
      <c r="P20" s="393">
        <f>+REGISTRO_FOTOGRÁFICO!L21</f>
        <v>4</v>
      </c>
      <c r="Q20" s="393">
        <f>+REGISTRO_FOTOGRÁFICO!M21</f>
        <v>32</v>
      </c>
    </row>
    <row r="21" spans="1:17" ht="18" x14ac:dyDescent="0.25">
      <c r="B21" s="398"/>
      <c r="C21" s="401"/>
      <c r="D21" s="401"/>
      <c r="E21" s="401"/>
      <c r="F21" s="56" t="str">
        <f>+VLOOKUP(N21,PATOLOGÍAS!$D$3:$E$10,2,FALSE)</f>
        <v>Shelling o descascaramiento.</v>
      </c>
      <c r="G21" s="73" t="str">
        <f t="shared" ref="G21:G24" si="9">"FOTOGRAFÍA No. "&amp;O21</f>
        <v>FOTOGRAFÍA No. 33</v>
      </c>
      <c r="H21" s="401"/>
      <c r="I21" s="401"/>
      <c r="J21" s="56" t="str">
        <f>+VLOOKUP(P21,PATOLOGÍAS!$D$3:$E$10,2,FALSE)</f>
        <v>Rotura en los extremos.</v>
      </c>
      <c r="K21" s="74" t="str">
        <f t="shared" ref="K21:K24" si="10">"FOTOGRAFÍA No. "&amp;Q21</f>
        <v>FOTOGRAFÍA No. 34</v>
      </c>
      <c r="N21" s="393">
        <f>+REGISTRO_FOTOGRÁFICO!J22</f>
        <v>4</v>
      </c>
      <c r="O21" s="393">
        <f>+REGISTRO_FOTOGRÁFICO!K22</f>
        <v>33</v>
      </c>
      <c r="P21" s="393">
        <f>+REGISTRO_FOTOGRÁFICO!L22</f>
        <v>1</v>
      </c>
      <c r="Q21" s="393">
        <f>+REGISTRO_FOTOGRÁFICO!M22</f>
        <v>34</v>
      </c>
    </row>
    <row r="22" spans="1:17" ht="18" x14ac:dyDescent="0.25">
      <c r="B22" s="398"/>
      <c r="C22" s="401"/>
      <c r="D22" s="401"/>
      <c r="E22" s="401"/>
      <c r="F22" s="56" t="str">
        <f>+VLOOKUP(N22,PATOLOGÍAS!$D$3:$E$10,2,FALSE)</f>
        <v>Desgaste normal.</v>
      </c>
      <c r="G22" s="73" t="str">
        <f t="shared" si="9"/>
        <v>FOTOGRAFÍA No. 35</v>
      </c>
      <c r="H22" s="401"/>
      <c r="I22" s="401"/>
      <c r="J22" s="56" t="str">
        <f>+VLOOKUP(P22,PATOLOGÍAS!$D$3:$E$10,2,FALSE)</f>
        <v>Shelling o descascaramiento.</v>
      </c>
      <c r="K22" s="74" t="str">
        <f t="shared" si="10"/>
        <v>FOTOGRAFÍA No. 36</v>
      </c>
      <c r="N22" s="393">
        <f>+REGISTRO_FOTOGRÁFICO!J23</f>
        <v>7</v>
      </c>
      <c r="O22" s="393">
        <f>+REGISTRO_FOTOGRÁFICO!K23</f>
        <v>35</v>
      </c>
      <c r="P22" s="393">
        <f>+REGISTRO_FOTOGRÁFICO!L23</f>
        <v>4</v>
      </c>
      <c r="Q22" s="393">
        <f>+REGISTRO_FOTOGRÁFICO!M23</f>
        <v>36</v>
      </c>
    </row>
    <row r="23" spans="1:17" ht="18" x14ac:dyDescent="0.25">
      <c r="B23" s="398"/>
      <c r="C23" s="401"/>
      <c r="D23" s="401"/>
      <c r="E23" s="401"/>
      <c r="F23" s="56" t="str">
        <f>+VLOOKUP(N23,PATOLOGÍAS!$D$3:$E$10,2,FALSE)</f>
        <v>Desgaste ondulatorio.</v>
      </c>
      <c r="G23" s="73" t="str">
        <f t="shared" si="9"/>
        <v>FOTOGRAFÍA No. 37</v>
      </c>
      <c r="H23" s="401"/>
      <c r="I23" s="401"/>
      <c r="J23" s="56" t="str">
        <f>+VLOOKUP(P23,PATOLOGÍAS!$D$3:$E$10,2,FALSE)</f>
        <v>Shelling o descascaramiento.</v>
      </c>
      <c r="K23" s="74" t="str">
        <f t="shared" si="10"/>
        <v>FOTOGRAFÍA No. 38</v>
      </c>
      <c r="N23" s="393">
        <f>+REGISTRO_FOTOGRÁFICO!J24</f>
        <v>8</v>
      </c>
      <c r="O23" s="393">
        <f>+REGISTRO_FOTOGRÁFICO!K24</f>
        <v>37</v>
      </c>
      <c r="P23" s="393">
        <f>+REGISTRO_FOTOGRÁFICO!L24</f>
        <v>4</v>
      </c>
      <c r="Q23" s="393">
        <f>+REGISTRO_FOTOGRÁFICO!M24</f>
        <v>38</v>
      </c>
    </row>
    <row r="24" spans="1:17" ht="18.75" thickBot="1" x14ac:dyDescent="0.3">
      <c r="B24" s="399"/>
      <c r="C24" s="402"/>
      <c r="D24" s="402"/>
      <c r="E24" s="402"/>
      <c r="F24" s="57" t="str">
        <f>+VLOOKUP(N24,PATOLOGÍAS!$D$3:$E$10,2,FALSE)</f>
        <v>Shelling o descascaramiento.</v>
      </c>
      <c r="G24" s="75" t="str">
        <f t="shared" si="9"/>
        <v>FOTOGRAFÍA No. 39</v>
      </c>
      <c r="H24" s="402"/>
      <c r="I24" s="402"/>
      <c r="J24" s="57" t="str">
        <f>+VLOOKUP(P24,PATOLOGÍAS!$D$3:$E$10,2,FALSE)</f>
        <v>Desgaste ondulatorio.</v>
      </c>
      <c r="K24" s="76" t="str">
        <f t="shared" si="10"/>
        <v>FOTOGRAFÍA No. 40</v>
      </c>
      <c r="N24" s="393">
        <f>+REGISTRO_FOTOGRÁFICO!J25</f>
        <v>4</v>
      </c>
      <c r="O24" s="393">
        <f>+REGISTRO_FOTOGRÁFICO!K25</f>
        <v>39</v>
      </c>
      <c r="P24" s="393">
        <f>+REGISTRO_FOTOGRÁFICO!L25</f>
        <v>8</v>
      </c>
      <c r="Q24" s="393">
        <f>+REGISTRO_FOTOGRÁFICO!M25</f>
        <v>40</v>
      </c>
    </row>
    <row r="25" spans="1:17" ht="18" x14ac:dyDescent="0.25">
      <c r="B25" s="434" t="str">
        <f>C20</f>
        <v>PK 38 + 000</v>
      </c>
      <c r="C25" s="437" t="str">
        <f>"PK "&amp;PATOLOGÍAS!B8&amp;" + 000"</f>
        <v>PK 39 + 000</v>
      </c>
      <c r="D25" s="437">
        <v>100</v>
      </c>
      <c r="E25" s="437">
        <v>900</v>
      </c>
      <c r="F25" s="39" t="str">
        <f>+VLOOKUP(N25,PATOLOGÍAS!$D$3:$E$10,2,FALSE)</f>
        <v>Rotura en los extremos.</v>
      </c>
      <c r="G25" s="157" t="str">
        <f>"FOTOGRAFÍA No. "&amp;O25</f>
        <v>FOTOGRAFÍA No. 41</v>
      </c>
      <c r="H25" s="437"/>
      <c r="I25" s="437">
        <v>1000</v>
      </c>
      <c r="J25" s="39" t="str">
        <f>+VLOOKUP(P25,PATOLOGÍAS!$D$3:$E$10,2,FALSE)</f>
        <v>Desgaste normal.</v>
      </c>
      <c r="K25" s="179" t="str">
        <f>"FOTOGRAFÍA No. "&amp;Q25</f>
        <v>FOTOGRAFÍA No. 42</v>
      </c>
      <c r="N25" s="393">
        <f>+REGISTRO_FOTOGRÁFICO!J26</f>
        <v>1</v>
      </c>
      <c r="O25" s="393">
        <f>+REGISTRO_FOTOGRÁFICO!K26</f>
        <v>41</v>
      </c>
      <c r="P25" s="393">
        <f>+REGISTRO_FOTOGRÁFICO!L26</f>
        <v>7</v>
      </c>
      <c r="Q25" s="393">
        <f>+REGISTRO_FOTOGRÁFICO!M26</f>
        <v>42</v>
      </c>
    </row>
    <row r="26" spans="1:17" ht="18" x14ac:dyDescent="0.25">
      <c r="B26" s="435"/>
      <c r="C26" s="438"/>
      <c r="D26" s="438"/>
      <c r="E26" s="438"/>
      <c r="F26" s="50" t="str">
        <f>+VLOOKUP(N26,PATOLOGÍAS!$D$3:$E$10,2,FALSE)</f>
        <v>Desgaste normal.</v>
      </c>
      <c r="G26" s="158" t="str">
        <f t="shared" ref="G26:G29" si="11">"FOTOGRAFÍA No. "&amp;O26</f>
        <v>FOTOGRAFÍA No. 43</v>
      </c>
      <c r="H26" s="438"/>
      <c r="I26" s="438"/>
      <c r="J26" s="50" t="str">
        <f>+VLOOKUP(P26,PATOLOGÍAS!$D$3:$E$10,2,FALSE)</f>
        <v>Rotura en los extremos.</v>
      </c>
      <c r="K26" s="180" t="str">
        <f t="shared" ref="K26:K29" si="12">"FOTOGRAFÍA No. "&amp;Q26</f>
        <v>FOTOGRAFÍA No. 44</v>
      </c>
      <c r="N26" s="393">
        <f>+REGISTRO_FOTOGRÁFICO!J27</f>
        <v>7</v>
      </c>
      <c r="O26" s="393">
        <f>+REGISTRO_FOTOGRÁFICO!K27</f>
        <v>43</v>
      </c>
      <c r="P26" s="393">
        <f>+REGISTRO_FOTOGRÁFICO!L27</f>
        <v>1</v>
      </c>
      <c r="Q26" s="393">
        <f>+REGISTRO_FOTOGRÁFICO!M27</f>
        <v>44</v>
      </c>
    </row>
    <row r="27" spans="1:17" ht="18" x14ac:dyDescent="0.25">
      <c r="B27" s="435"/>
      <c r="C27" s="438"/>
      <c r="D27" s="438"/>
      <c r="E27" s="438"/>
      <c r="F27" s="50" t="str">
        <f>+VLOOKUP(N27,PATOLOGÍAS!$D$3:$E$10,2,FALSE)</f>
        <v>Desgaste normal.</v>
      </c>
      <c r="G27" s="158" t="str">
        <f t="shared" si="11"/>
        <v>FOTOGRAFÍA No. 45</v>
      </c>
      <c r="H27" s="438"/>
      <c r="I27" s="438"/>
      <c r="J27" s="50" t="str">
        <f>+VLOOKUP(P27,PATOLOGÍAS!$D$3:$E$10,2,FALSE)</f>
        <v>Shelling o descascaramiento.</v>
      </c>
      <c r="K27" s="180" t="str">
        <f t="shared" si="12"/>
        <v>FOTOGRAFÍA No. 46</v>
      </c>
      <c r="N27" s="393">
        <f>+REGISTRO_FOTOGRÁFICO!J28</f>
        <v>7</v>
      </c>
      <c r="O27" s="393">
        <f>+REGISTRO_FOTOGRÁFICO!K28</f>
        <v>45</v>
      </c>
      <c r="P27" s="393">
        <f>+REGISTRO_FOTOGRÁFICO!L28</f>
        <v>4</v>
      </c>
      <c r="Q27" s="393">
        <f>+REGISTRO_FOTOGRÁFICO!M28</f>
        <v>46</v>
      </c>
    </row>
    <row r="28" spans="1:17" ht="18" x14ac:dyDescent="0.25">
      <c r="B28" s="435"/>
      <c r="C28" s="438"/>
      <c r="D28" s="438"/>
      <c r="E28" s="438"/>
      <c r="F28" s="50" t="str">
        <f>+VLOOKUP(N28,PATOLOGÍAS!$D$3:$E$10,2,FALSE)</f>
        <v>Shelling o descascaramiento.</v>
      </c>
      <c r="G28" s="158" t="str">
        <f t="shared" si="11"/>
        <v>FOTOGRAFÍA No. 47</v>
      </c>
      <c r="H28" s="438"/>
      <c r="I28" s="438"/>
      <c r="J28" s="50" t="str">
        <f>+VLOOKUP(P28,PATOLOGÍAS!$D$3:$E$10,2,FALSE)</f>
        <v>Shelling o descascaramiento.</v>
      </c>
      <c r="K28" s="180" t="str">
        <f t="shared" si="12"/>
        <v>FOTOGRAFÍA No. 48</v>
      </c>
      <c r="N28" s="393">
        <f>+REGISTRO_FOTOGRÁFICO!J29</f>
        <v>4</v>
      </c>
      <c r="O28" s="393">
        <f>+REGISTRO_FOTOGRÁFICO!K29</f>
        <v>47</v>
      </c>
      <c r="P28" s="393">
        <f>+REGISTRO_FOTOGRÁFICO!L29</f>
        <v>4</v>
      </c>
      <c r="Q28" s="393">
        <f>+REGISTRO_FOTOGRÁFICO!M29</f>
        <v>48</v>
      </c>
    </row>
    <row r="29" spans="1:17" ht="18.75" thickBot="1" x14ac:dyDescent="0.3">
      <c r="B29" s="436"/>
      <c r="C29" s="439"/>
      <c r="D29" s="439"/>
      <c r="E29" s="439"/>
      <c r="F29" s="51" t="str">
        <f>+VLOOKUP(N29,PATOLOGÍAS!$D$3:$E$10,2,FALSE)</f>
        <v>Desgaste normal.</v>
      </c>
      <c r="G29" s="159" t="str">
        <f t="shared" si="11"/>
        <v>FOTOGRAFÍA No. 49</v>
      </c>
      <c r="H29" s="439"/>
      <c r="I29" s="439"/>
      <c r="J29" s="51" t="str">
        <f>+VLOOKUP(P29,PATOLOGÍAS!$D$3:$E$10,2,FALSE)</f>
        <v>Desgaste normal.</v>
      </c>
      <c r="K29" s="181" t="str">
        <f t="shared" si="12"/>
        <v>FOTOGRAFÍA No. 50</v>
      </c>
      <c r="N29" s="393">
        <f>+REGISTRO_FOTOGRÁFICO!J30</f>
        <v>7</v>
      </c>
      <c r="O29" s="393">
        <f>+REGISTRO_FOTOGRÁFICO!K30</f>
        <v>49</v>
      </c>
      <c r="P29" s="393">
        <f>+REGISTRO_FOTOGRÁFICO!L30</f>
        <v>7</v>
      </c>
      <c r="Q29" s="393">
        <f>+REGISTRO_FOTOGRÁFICO!M30</f>
        <v>50</v>
      </c>
    </row>
    <row r="30" spans="1:17" ht="18" x14ac:dyDescent="0.25">
      <c r="A30" s="22"/>
      <c r="B30" s="460" t="str">
        <f>C25</f>
        <v>PK 39 + 000</v>
      </c>
      <c r="C30" s="452" t="str">
        <f>"PK "&amp;PATOLOGÍAS!B9&amp;" + 000"</f>
        <v>PK 40 + 000</v>
      </c>
      <c r="D30" s="452"/>
      <c r="E30" s="452">
        <v>1000</v>
      </c>
      <c r="F30" s="54" t="str">
        <f>+VLOOKUP(N30,PATOLOGÍAS!$D$3:$E$10,2,FALSE)</f>
        <v>Desgaste normal.</v>
      </c>
      <c r="G30" s="160" t="str">
        <f>"FOTOGRAFÍA No. "&amp;O30</f>
        <v>FOTOGRAFÍA No. 51</v>
      </c>
      <c r="H30" s="452"/>
      <c r="I30" s="452">
        <v>1000</v>
      </c>
      <c r="J30" s="54" t="str">
        <f>+VLOOKUP(P30,PATOLOGÍAS!$D$3:$E$10,2,FALSE)</f>
        <v>Shelling o descascaramiento.</v>
      </c>
      <c r="K30" s="182" t="str">
        <f>"FOTOGRAFÍA No. "&amp;Q30</f>
        <v>FOTOGRAFÍA No. 52</v>
      </c>
      <c r="N30" s="393">
        <f>+REGISTRO_FOTOGRÁFICO!J31</f>
        <v>7</v>
      </c>
      <c r="O30" s="393">
        <f>+REGISTRO_FOTOGRÁFICO!K31</f>
        <v>51</v>
      </c>
      <c r="P30" s="393">
        <f>+REGISTRO_FOTOGRÁFICO!L31</f>
        <v>4</v>
      </c>
      <c r="Q30" s="393">
        <f>+REGISTRO_FOTOGRÁFICO!M31</f>
        <v>52</v>
      </c>
    </row>
    <row r="31" spans="1:17" ht="18" x14ac:dyDescent="0.25">
      <c r="B31" s="404"/>
      <c r="C31" s="407"/>
      <c r="D31" s="407"/>
      <c r="E31" s="407"/>
      <c r="F31" s="29" t="str">
        <f>+VLOOKUP(N31,PATOLOGÍAS!$D$3:$E$10,2,FALSE)</f>
        <v>Desgaste normal.</v>
      </c>
      <c r="G31" s="148" t="str">
        <f t="shared" ref="G31:G34" si="13">"FOTOGRAFÍA No. "&amp;O31</f>
        <v>FOTOGRAFÍA No. 53</v>
      </c>
      <c r="H31" s="407"/>
      <c r="I31" s="407"/>
      <c r="J31" s="29" t="str">
        <f>+VLOOKUP(P31,PATOLOGÍAS!$D$3:$E$10,2,FALSE)</f>
        <v>Rotura en los extremos.</v>
      </c>
      <c r="K31" s="170" t="str">
        <f t="shared" ref="K31:K34" si="14">"FOTOGRAFÍA No. "&amp;Q31</f>
        <v>FOTOGRAFÍA No. 54</v>
      </c>
      <c r="N31" s="393">
        <f>+REGISTRO_FOTOGRÁFICO!J32</f>
        <v>7</v>
      </c>
      <c r="O31" s="393">
        <f>+REGISTRO_FOTOGRÁFICO!K32</f>
        <v>53</v>
      </c>
      <c r="P31" s="393">
        <f>+REGISTRO_FOTOGRÁFICO!L32</f>
        <v>1</v>
      </c>
      <c r="Q31" s="393">
        <f>+REGISTRO_FOTOGRÁFICO!M32</f>
        <v>54</v>
      </c>
    </row>
    <row r="32" spans="1:17" ht="18" x14ac:dyDescent="0.25">
      <c r="B32" s="404"/>
      <c r="C32" s="407"/>
      <c r="D32" s="407"/>
      <c r="E32" s="407"/>
      <c r="F32" s="29" t="str">
        <f>+VLOOKUP(N32,PATOLOGÍAS!$D$3:$E$10,2,FALSE)</f>
        <v>Shelling o descascaramiento.</v>
      </c>
      <c r="G32" s="148" t="str">
        <f t="shared" si="13"/>
        <v>FOTOGRAFÍA No. 55</v>
      </c>
      <c r="H32" s="407"/>
      <c r="I32" s="407"/>
      <c r="J32" s="29" t="str">
        <f>+VLOOKUP(P32,PATOLOGÍAS!$D$3:$E$10,2,FALSE)</f>
        <v>Shelling o descascaramiento.</v>
      </c>
      <c r="K32" s="170" t="str">
        <f t="shared" si="14"/>
        <v>FOTOGRAFÍA No. 56</v>
      </c>
      <c r="N32" s="393">
        <f>+REGISTRO_FOTOGRÁFICO!J33</f>
        <v>4</v>
      </c>
      <c r="O32" s="393">
        <f>+REGISTRO_FOTOGRÁFICO!K33</f>
        <v>55</v>
      </c>
      <c r="P32" s="393">
        <f>+REGISTRO_FOTOGRÁFICO!L33</f>
        <v>4</v>
      </c>
      <c r="Q32" s="393">
        <f>+REGISTRO_FOTOGRÁFICO!M33</f>
        <v>56</v>
      </c>
    </row>
    <row r="33" spans="2:17" ht="18" x14ac:dyDescent="0.25">
      <c r="B33" s="404"/>
      <c r="C33" s="407"/>
      <c r="D33" s="407"/>
      <c r="E33" s="407"/>
      <c r="F33" s="29" t="str">
        <f>+VLOOKUP(N33,PATOLOGÍAS!$D$3:$E$10,2,FALSE)</f>
        <v>Desgaste ondulatorio.</v>
      </c>
      <c r="G33" s="148" t="str">
        <f t="shared" si="13"/>
        <v>FOTOGRAFÍA No. 57</v>
      </c>
      <c r="H33" s="407"/>
      <c r="I33" s="407"/>
      <c r="J33" s="29" t="str">
        <f>+VLOOKUP(P33,PATOLOGÍAS!$D$3:$E$10,2,FALSE)</f>
        <v>Desgaste ondulatorio.</v>
      </c>
      <c r="K33" s="170" t="str">
        <f t="shared" si="14"/>
        <v>FOTOGRAFÍA No. 58</v>
      </c>
      <c r="N33" s="393">
        <f>+REGISTRO_FOTOGRÁFICO!J34</f>
        <v>8</v>
      </c>
      <c r="O33" s="393">
        <f>+REGISTRO_FOTOGRÁFICO!K34</f>
        <v>57</v>
      </c>
      <c r="P33" s="393">
        <f>+REGISTRO_FOTOGRÁFICO!L34</f>
        <v>8</v>
      </c>
      <c r="Q33" s="393">
        <f>+REGISTRO_FOTOGRÁFICO!M34</f>
        <v>58</v>
      </c>
    </row>
    <row r="34" spans="2:17" ht="18.75" thickBot="1" x14ac:dyDescent="0.3">
      <c r="B34" s="405"/>
      <c r="C34" s="408"/>
      <c r="D34" s="408"/>
      <c r="E34" s="408"/>
      <c r="F34" s="31" t="str">
        <f>+VLOOKUP(N34,PATOLOGÍAS!$D$3:$E$10,2,FALSE)</f>
        <v>Shelling o descascaramiento.</v>
      </c>
      <c r="G34" s="149" t="str">
        <f t="shared" si="13"/>
        <v>FOTOGRAFÍA No. 59</v>
      </c>
      <c r="H34" s="408"/>
      <c r="I34" s="408"/>
      <c r="J34" s="31" t="str">
        <f>+VLOOKUP(P34,PATOLOGÍAS!$D$3:$E$10,2,FALSE)</f>
        <v>Desgaste normal.</v>
      </c>
      <c r="K34" s="171" t="str">
        <f t="shared" si="14"/>
        <v>FOTOGRAFÍA No. 60</v>
      </c>
      <c r="N34" s="393">
        <f>+REGISTRO_FOTOGRÁFICO!J35</f>
        <v>4</v>
      </c>
      <c r="O34" s="393">
        <f>+REGISTRO_FOTOGRÁFICO!K35</f>
        <v>59</v>
      </c>
      <c r="P34" s="393">
        <f>+REGISTRO_FOTOGRÁFICO!L35</f>
        <v>7</v>
      </c>
      <c r="Q34" s="393">
        <f>+REGISTRO_FOTOGRÁFICO!M35</f>
        <v>60</v>
      </c>
    </row>
    <row r="35" spans="2:17" ht="18" x14ac:dyDescent="0.25">
      <c r="B35" s="409" t="str">
        <f>C30</f>
        <v>PK 40 + 000</v>
      </c>
      <c r="C35" s="412" t="str">
        <f>"PK "&amp;PATOLOGÍAS!B10&amp;" + 000"</f>
        <v>PK 41 + 000</v>
      </c>
      <c r="D35" s="412"/>
      <c r="E35" s="412">
        <v>1000</v>
      </c>
      <c r="F35" s="61" t="str">
        <f>+VLOOKUP(N35,PATOLOGÍAS!$D$3:$E$10,2,FALSE)</f>
        <v>Roturas de las soldaduras.</v>
      </c>
      <c r="G35" s="150" t="str">
        <f t="shared" ref="G35:G39" si="15">"FOTOGRAFÍA No. "&amp;O35</f>
        <v>FOTOGRAFÍA No. 61</v>
      </c>
      <c r="H35" s="412"/>
      <c r="I35" s="412">
        <v>1000</v>
      </c>
      <c r="J35" s="61" t="str">
        <f>+VLOOKUP(P35,PATOLOGÍAS!$D$3:$E$10,2,FALSE)</f>
        <v>Roturas de las soldaduras.</v>
      </c>
      <c r="K35" s="172" t="str">
        <f t="shared" ref="K35:K39" si="16">"FOTOGRAFÍA No. "&amp;Q35</f>
        <v>FOTOGRAFÍA No. 62</v>
      </c>
      <c r="N35" s="393">
        <f>+REGISTRO_FOTOGRÁFICO!J36</f>
        <v>5</v>
      </c>
      <c r="O35" s="393">
        <f>+REGISTRO_FOTOGRÁFICO!K36</f>
        <v>61</v>
      </c>
      <c r="P35" s="393">
        <f>+REGISTRO_FOTOGRÁFICO!L36</f>
        <v>5</v>
      </c>
      <c r="Q35" s="393">
        <f>+REGISTRO_FOTOGRÁFICO!M36</f>
        <v>62</v>
      </c>
    </row>
    <row r="36" spans="2:17" ht="18" x14ac:dyDescent="0.25">
      <c r="B36" s="410"/>
      <c r="C36" s="413"/>
      <c r="D36" s="413"/>
      <c r="E36" s="413"/>
      <c r="F36" s="62" t="str">
        <f>+VLOOKUP(N36,PATOLOGÍAS!$D$3:$E$10,2,FALSE)</f>
        <v>Shelling o descascaramiento.</v>
      </c>
      <c r="G36" s="151" t="str">
        <f t="shared" si="15"/>
        <v>FOTOGRAFÍA No. 63</v>
      </c>
      <c r="H36" s="413"/>
      <c r="I36" s="413"/>
      <c r="J36" s="62" t="str">
        <f>+VLOOKUP(P36,PATOLOGÍAS!$D$3:$E$10,2,FALSE)</f>
        <v>Desgaste ondulatorio.</v>
      </c>
      <c r="K36" s="173" t="str">
        <f t="shared" si="16"/>
        <v>FOTOGRAFÍA No. 64</v>
      </c>
      <c r="N36" s="393">
        <f>+REGISTRO_FOTOGRÁFICO!J37</f>
        <v>4</v>
      </c>
      <c r="O36" s="393">
        <f>+REGISTRO_FOTOGRÁFICO!K37</f>
        <v>63</v>
      </c>
      <c r="P36" s="393">
        <f>+REGISTRO_FOTOGRÁFICO!L37</f>
        <v>8</v>
      </c>
      <c r="Q36" s="393">
        <f>+REGISTRO_FOTOGRÁFICO!M37</f>
        <v>64</v>
      </c>
    </row>
    <row r="37" spans="2:17" ht="18" x14ac:dyDescent="0.25">
      <c r="B37" s="410"/>
      <c r="C37" s="413"/>
      <c r="D37" s="413"/>
      <c r="E37" s="413"/>
      <c r="F37" s="62" t="str">
        <f>+VLOOKUP(N37,PATOLOGÍAS!$D$3:$E$10,2,FALSE)</f>
        <v>Desgaste normal.</v>
      </c>
      <c r="G37" s="151" t="str">
        <f t="shared" si="15"/>
        <v>FOTOGRAFÍA No. 65</v>
      </c>
      <c r="H37" s="413"/>
      <c r="I37" s="413"/>
      <c r="J37" s="62" t="str">
        <f>+VLOOKUP(P37,PATOLOGÍAS!$D$3:$E$10,2,FALSE)</f>
        <v>Desgaste normal.</v>
      </c>
      <c r="K37" s="173" t="str">
        <f t="shared" si="16"/>
        <v>FOTOGRAFÍA No. 66</v>
      </c>
      <c r="N37" s="393">
        <f>+REGISTRO_FOTOGRÁFICO!J38</f>
        <v>7</v>
      </c>
      <c r="O37" s="393">
        <f>+REGISTRO_FOTOGRÁFICO!K38</f>
        <v>65</v>
      </c>
      <c r="P37" s="393">
        <f>+REGISTRO_FOTOGRÁFICO!L38</f>
        <v>7</v>
      </c>
      <c r="Q37" s="393">
        <f>+REGISTRO_FOTOGRÁFICO!M38</f>
        <v>66</v>
      </c>
    </row>
    <row r="38" spans="2:17" ht="18" x14ac:dyDescent="0.25">
      <c r="B38" s="410"/>
      <c r="C38" s="413"/>
      <c r="D38" s="413"/>
      <c r="E38" s="413"/>
      <c r="F38" s="62" t="str">
        <f>+VLOOKUP(N38,PATOLOGÍAS!$D$3:$E$10,2,FALSE)</f>
        <v>Piel de serpiente.</v>
      </c>
      <c r="G38" s="151" t="str">
        <f t="shared" si="15"/>
        <v>FOTOGRAFÍA No. 67</v>
      </c>
      <c r="H38" s="413"/>
      <c r="I38" s="413"/>
      <c r="J38" s="62" t="str">
        <f>+VLOOKUP(P38,PATOLOGÍAS!$D$3:$E$10,2,FALSE)</f>
        <v>Desgaste normal.</v>
      </c>
      <c r="K38" s="173" t="str">
        <f t="shared" si="16"/>
        <v>FOTOGRAFÍA No. 68</v>
      </c>
      <c r="N38" s="393">
        <f>+REGISTRO_FOTOGRÁFICO!J39</f>
        <v>3</v>
      </c>
      <c r="O38" s="393">
        <f>+REGISTRO_FOTOGRÁFICO!K39</f>
        <v>67</v>
      </c>
      <c r="P38" s="393">
        <f>+REGISTRO_FOTOGRÁFICO!L39</f>
        <v>7</v>
      </c>
      <c r="Q38" s="393">
        <f>+REGISTRO_FOTOGRÁFICO!M39</f>
        <v>68</v>
      </c>
    </row>
    <row r="39" spans="2:17" ht="18.75" thickBot="1" x14ac:dyDescent="0.3">
      <c r="B39" s="411"/>
      <c r="C39" s="414"/>
      <c r="D39" s="414"/>
      <c r="E39" s="414"/>
      <c r="F39" s="63" t="str">
        <f>+VLOOKUP(N39,PATOLOGÍAS!$D$3:$E$10,2,FALSE)</f>
        <v>Rotura en los extremos.</v>
      </c>
      <c r="G39" s="161" t="str">
        <f t="shared" si="15"/>
        <v>FOTOGRAFÍA No. 69</v>
      </c>
      <c r="H39" s="414"/>
      <c r="I39" s="414"/>
      <c r="J39" s="63" t="str">
        <f>+VLOOKUP(P39,PATOLOGÍAS!$D$3:$E$10,2,FALSE)</f>
        <v>Shelling o descascaramiento.</v>
      </c>
      <c r="K39" s="183" t="str">
        <f t="shared" si="16"/>
        <v>FOTOGRAFÍA No. 70</v>
      </c>
      <c r="N39" s="393">
        <f>+REGISTRO_FOTOGRÁFICO!J40</f>
        <v>1</v>
      </c>
      <c r="O39" s="393">
        <f>+REGISTRO_FOTOGRÁFICO!K40</f>
        <v>69</v>
      </c>
      <c r="P39" s="393">
        <f>+REGISTRO_FOTOGRÁFICO!L40</f>
        <v>4</v>
      </c>
      <c r="Q39" s="393">
        <f>+REGISTRO_FOTOGRÁFICO!M40</f>
        <v>70</v>
      </c>
    </row>
    <row r="40" spans="2:17" ht="18" x14ac:dyDescent="0.25">
      <c r="B40" s="465" t="str">
        <f>C35</f>
        <v>PK 41 + 000</v>
      </c>
      <c r="C40" s="440" t="str">
        <f>"PK "&amp;PATOLOGÍAS!B11&amp;" + 000"</f>
        <v>PK 42 + 000</v>
      </c>
      <c r="D40" s="440"/>
      <c r="E40" s="440">
        <v>1000</v>
      </c>
      <c r="F40" s="35" t="str">
        <f>+VLOOKUP(N40,PATOLOGÍAS!$D$3:$E$10,2,FALSE)</f>
        <v>Desgaste normal.</v>
      </c>
      <c r="G40" s="162" t="str">
        <f t="shared" ref="G40" si="17">"FOTOGRAFÍA No. "&amp;O40</f>
        <v>FOTOGRAFÍA No. 71</v>
      </c>
      <c r="H40" s="440"/>
      <c r="I40" s="440">
        <v>1000</v>
      </c>
      <c r="J40" s="35" t="str">
        <f>+VLOOKUP(P40,PATOLOGÍAS!$D$3:$E$10,2,FALSE)</f>
        <v>Shelling o descascaramiento.</v>
      </c>
      <c r="K40" s="184" t="str">
        <f t="shared" ref="K40" si="18">"FOTOGRAFÍA No. "&amp;Q40</f>
        <v>FOTOGRAFÍA No. 72</v>
      </c>
      <c r="N40" s="393">
        <f>+REGISTRO_FOTOGRÁFICO!J41</f>
        <v>7</v>
      </c>
      <c r="O40" s="393">
        <f>+REGISTRO_FOTOGRÁFICO!K41</f>
        <v>71</v>
      </c>
      <c r="P40" s="393">
        <f>+REGISTRO_FOTOGRÁFICO!L41</f>
        <v>4</v>
      </c>
      <c r="Q40" s="393">
        <f>+REGISTRO_FOTOGRÁFICO!M41</f>
        <v>72</v>
      </c>
    </row>
    <row r="41" spans="2:17" ht="18" x14ac:dyDescent="0.25">
      <c r="B41" s="466"/>
      <c r="C41" s="441"/>
      <c r="D41" s="441"/>
      <c r="E41" s="441"/>
      <c r="F41" s="36" t="str">
        <f>+VLOOKUP(N41,PATOLOGÍAS!$D$3:$E$10,2,FALSE)</f>
        <v>Piel de serpiente.</v>
      </c>
      <c r="G41" s="154" t="str">
        <f t="shared" ref="G41:G44" si="19">"FOTOGRAFÍA No. "&amp;O41</f>
        <v>FOTOGRAFÍA No. 73</v>
      </c>
      <c r="H41" s="441"/>
      <c r="I41" s="441"/>
      <c r="J41" s="36" t="str">
        <f>+VLOOKUP(P41,PATOLOGÍAS!$D$3:$E$10,2,FALSE)</f>
        <v>Desgaste normal.</v>
      </c>
      <c r="K41" s="176" t="str">
        <f t="shared" ref="K41:K44" si="20">"FOTOGRAFÍA No. "&amp;Q41</f>
        <v>FOTOGRAFÍA No. 74</v>
      </c>
      <c r="N41" s="393">
        <f>+REGISTRO_FOTOGRÁFICO!J42</f>
        <v>3</v>
      </c>
      <c r="O41" s="393">
        <f>+REGISTRO_FOTOGRÁFICO!K42</f>
        <v>73</v>
      </c>
      <c r="P41" s="393">
        <f>+REGISTRO_FOTOGRÁFICO!L42</f>
        <v>7</v>
      </c>
      <c r="Q41" s="393">
        <f>+REGISTRO_FOTOGRÁFICO!M42</f>
        <v>74</v>
      </c>
    </row>
    <row r="42" spans="2:17" ht="18" x14ac:dyDescent="0.25">
      <c r="B42" s="466"/>
      <c r="C42" s="441"/>
      <c r="D42" s="441"/>
      <c r="E42" s="441"/>
      <c r="F42" s="36" t="str">
        <f>+VLOOKUP(N42,PATOLOGÍAS!$D$3:$E$10,2,FALSE)</f>
        <v>Rotura en los extremos.</v>
      </c>
      <c r="G42" s="154" t="str">
        <f t="shared" si="19"/>
        <v>FOTOGRAFÍA No. 75</v>
      </c>
      <c r="H42" s="441"/>
      <c r="I42" s="441"/>
      <c r="J42" s="36" t="str">
        <f>+VLOOKUP(P42,PATOLOGÍAS!$D$3:$E$10,2,FALSE)</f>
        <v>Shelling o descascaramiento.</v>
      </c>
      <c r="K42" s="176" t="str">
        <f t="shared" si="20"/>
        <v>FOTOGRAFÍA No. 76</v>
      </c>
      <c r="N42" s="393">
        <f>+REGISTRO_FOTOGRÁFICO!J43</f>
        <v>1</v>
      </c>
      <c r="O42" s="393">
        <f>+REGISTRO_FOTOGRÁFICO!K43</f>
        <v>75</v>
      </c>
      <c r="P42" s="393">
        <f>+REGISTRO_FOTOGRÁFICO!L43</f>
        <v>4</v>
      </c>
      <c r="Q42" s="393">
        <f>+REGISTRO_FOTOGRÁFICO!M43</f>
        <v>76</v>
      </c>
    </row>
    <row r="43" spans="2:17" ht="18" x14ac:dyDescent="0.25">
      <c r="B43" s="466"/>
      <c r="C43" s="441"/>
      <c r="D43" s="441"/>
      <c r="E43" s="441"/>
      <c r="F43" s="36" t="str">
        <f>+VLOOKUP(N43,PATOLOGÍAS!$D$3:$E$10,2,FALSE)</f>
        <v>Desgaste normal.</v>
      </c>
      <c r="G43" s="154" t="str">
        <f t="shared" si="19"/>
        <v>FOTOGRAFÍA No. 77</v>
      </c>
      <c r="H43" s="441"/>
      <c r="I43" s="441"/>
      <c r="J43" s="36" t="str">
        <f>+VLOOKUP(P43,PATOLOGÍAS!$D$3:$E$10,2,FALSE)</f>
        <v>Shelling o descascaramiento.</v>
      </c>
      <c r="K43" s="176" t="str">
        <f t="shared" si="20"/>
        <v>FOTOGRAFÍA No. 78</v>
      </c>
      <c r="N43" s="393">
        <f>+REGISTRO_FOTOGRÁFICO!J44</f>
        <v>7</v>
      </c>
      <c r="O43" s="393">
        <f>+REGISTRO_FOTOGRÁFICO!K44</f>
        <v>77</v>
      </c>
      <c r="P43" s="393">
        <f>+REGISTRO_FOTOGRÁFICO!L44</f>
        <v>4</v>
      </c>
      <c r="Q43" s="393">
        <f>+REGISTRO_FOTOGRÁFICO!M44</f>
        <v>78</v>
      </c>
    </row>
    <row r="44" spans="2:17" ht="18.75" thickBot="1" x14ac:dyDescent="0.3">
      <c r="B44" s="467"/>
      <c r="C44" s="442"/>
      <c r="D44" s="442"/>
      <c r="E44" s="442"/>
      <c r="F44" s="37" t="str">
        <f>+VLOOKUP(N44,PATOLOGÍAS!$D$3:$E$10,2,FALSE)</f>
        <v>Piel de serpiente.</v>
      </c>
      <c r="G44" s="163" t="str">
        <f t="shared" si="19"/>
        <v>FOTOGRAFÍA No. 79</v>
      </c>
      <c r="H44" s="442"/>
      <c r="I44" s="442"/>
      <c r="J44" s="37" t="str">
        <f>+VLOOKUP(P44,PATOLOGÍAS!$D$3:$E$10,2,FALSE)</f>
        <v>Desgaste normal.</v>
      </c>
      <c r="K44" s="185" t="str">
        <f t="shared" si="20"/>
        <v>FOTOGRAFÍA No. 80</v>
      </c>
      <c r="N44" s="393">
        <f>+REGISTRO_FOTOGRÁFICO!J45</f>
        <v>3</v>
      </c>
      <c r="O44" s="393">
        <f>+REGISTRO_FOTOGRÁFICO!K45</f>
        <v>79</v>
      </c>
      <c r="P44" s="393">
        <f>+REGISTRO_FOTOGRÁFICO!L45</f>
        <v>7</v>
      </c>
      <c r="Q44" s="393">
        <f>+REGISTRO_FOTOGRÁFICO!M45</f>
        <v>80</v>
      </c>
    </row>
    <row r="45" spans="2:17" ht="18" x14ac:dyDescent="0.25">
      <c r="B45" s="397" t="str">
        <f>C40</f>
        <v>PK 42 + 000</v>
      </c>
      <c r="C45" s="400" t="str">
        <f>"PK "&amp;PATOLOGÍAS!B12&amp;" + 000"</f>
        <v>PK 43 + 000</v>
      </c>
      <c r="D45" s="400"/>
      <c r="E45" s="400">
        <v>1000</v>
      </c>
      <c r="F45" s="55" t="str">
        <f>+VLOOKUP(N45,PATOLOGÍAS!$D$3:$E$10,2,FALSE)</f>
        <v>Piel de serpiente.</v>
      </c>
      <c r="G45" s="71" t="str">
        <f t="shared" ref="G45:G49" si="21">"FOTOGRAFÍA No. "&amp;O45</f>
        <v>FOTOGRAFÍA No. 81</v>
      </c>
      <c r="H45" s="400"/>
      <c r="I45" s="400">
        <v>1000</v>
      </c>
      <c r="J45" s="55" t="str">
        <f>+VLOOKUP(P45,PATOLOGÍAS!$D$3:$E$10,2,FALSE)</f>
        <v>Desgaste normal.</v>
      </c>
      <c r="K45" s="72" t="str">
        <f t="shared" ref="K45" si="22">"FOTOGRAFÍA No. "&amp;Q45</f>
        <v>FOTOGRAFÍA No. 82</v>
      </c>
      <c r="N45" s="393">
        <f>+REGISTRO_FOTOGRÁFICO!J46</f>
        <v>3</v>
      </c>
      <c r="O45" s="393">
        <f>+REGISTRO_FOTOGRÁFICO!K46</f>
        <v>81</v>
      </c>
      <c r="P45" s="393">
        <f>+REGISTRO_FOTOGRÁFICO!L46</f>
        <v>7</v>
      </c>
      <c r="Q45" s="393">
        <f>+REGISTRO_FOTOGRÁFICO!M46</f>
        <v>82</v>
      </c>
    </row>
    <row r="46" spans="2:17" ht="18" x14ac:dyDescent="0.25">
      <c r="B46" s="398"/>
      <c r="C46" s="401"/>
      <c r="D46" s="401"/>
      <c r="E46" s="401"/>
      <c r="F46" s="56" t="str">
        <f>+VLOOKUP(N46,PATOLOGÍAS!$D$3:$E$10,2,FALSE)</f>
        <v>Shelling o descascaramiento.</v>
      </c>
      <c r="G46" s="73" t="str">
        <f t="shared" si="21"/>
        <v>FOTOGRAFÍA No. 83</v>
      </c>
      <c r="H46" s="401"/>
      <c r="I46" s="401"/>
      <c r="J46" s="56" t="str">
        <f>+VLOOKUP(P46,PATOLOGÍAS!$D$3:$E$10,2,FALSE)</f>
        <v>Rotura en los extremos.</v>
      </c>
      <c r="K46" s="74" t="str">
        <f t="shared" ref="K46:K49" si="23">"FOTOGRAFÍA No. "&amp;Q46</f>
        <v>FOTOGRAFÍA No. 84</v>
      </c>
      <c r="N46" s="393">
        <f>+REGISTRO_FOTOGRÁFICO!J47</f>
        <v>4</v>
      </c>
      <c r="O46" s="393">
        <f>+REGISTRO_FOTOGRÁFICO!K47</f>
        <v>83</v>
      </c>
      <c r="P46" s="393">
        <f>+REGISTRO_FOTOGRÁFICO!L47</f>
        <v>1</v>
      </c>
      <c r="Q46" s="393">
        <f>+REGISTRO_FOTOGRÁFICO!M47</f>
        <v>84</v>
      </c>
    </row>
    <row r="47" spans="2:17" ht="18" x14ac:dyDescent="0.25">
      <c r="B47" s="398"/>
      <c r="C47" s="401"/>
      <c r="D47" s="401"/>
      <c r="E47" s="401"/>
      <c r="F47" s="56" t="str">
        <f>+VLOOKUP(N47,PATOLOGÍAS!$D$3:$E$10,2,FALSE)</f>
        <v>Roturas de las soldaduras.</v>
      </c>
      <c r="G47" s="73" t="str">
        <f t="shared" si="21"/>
        <v>FOTOGRAFÍA No. 85</v>
      </c>
      <c r="H47" s="401"/>
      <c r="I47" s="401"/>
      <c r="J47" s="56" t="str">
        <f>+VLOOKUP(P47,PATOLOGÍAS!$D$3:$E$10,2,FALSE)</f>
        <v>Shelling o descascaramiento.</v>
      </c>
      <c r="K47" s="74" t="str">
        <f t="shared" si="23"/>
        <v>FOTOGRAFÍA No. 86</v>
      </c>
      <c r="N47" s="393">
        <f>+REGISTRO_FOTOGRÁFICO!J48</f>
        <v>5</v>
      </c>
      <c r="O47" s="393">
        <f>+REGISTRO_FOTOGRÁFICO!K48</f>
        <v>85</v>
      </c>
      <c r="P47" s="393">
        <f>+REGISTRO_FOTOGRÁFICO!L48</f>
        <v>4</v>
      </c>
      <c r="Q47" s="393">
        <f>+REGISTRO_FOTOGRÁFICO!M48</f>
        <v>86</v>
      </c>
    </row>
    <row r="48" spans="2:17" ht="18" x14ac:dyDescent="0.25">
      <c r="B48" s="398"/>
      <c r="C48" s="401"/>
      <c r="D48" s="401"/>
      <c r="E48" s="401"/>
      <c r="F48" s="56" t="str">
        <f>+VLOOKUP(N48,PATOLOGÍAS!$D$3:$E$10,2,FALSE)</f>
        <v>Desgaste ondulatorio.</v>
      </c>
      <c r="G48" s="73" t="str">
        <f t="shared" si="21"/>
        <v>FOTOGRAFÍA No. 87</v>
      </c>
      <c r="H48" s="401"/>
      <c r="I48" s="401"/>
      <c r="J48" s="56" t="str">
        <f>+VLOOKUP(P48,PATOLOGÍAS!$D$3:$E$10,2,FALSE)</f>
        <v>Roturas de las soldaduras.</v>
      </c>
      <c r="K48" s="74" t="str">
        <f t="shared" si="23"/>
        <v>FOTOGRAFÍA No. 88</v>
      </c>
      <c r="N48" s="393">
        <f>+REGISTRO_FOTOGRÁFICO!J49</f>
        <v>8</v>
      </c>
      <c r="O48" s="393">
        <f>+REGISTRO_FOTOGRÁFICO!K49</f>
        <v>87</v>
      </c>
      <c r="P48" s="393">
        <f>+REGISTRO_FOTOGRÁFICO!L49</f>
        <v>5</v>
      </c>
      <c r="Q48" s="393">
        <f>+REGISTRO_FOTOGRÁFICO!M49</f>
        <v>88</v>
      </c>
    </row>
    <row r="49" spans="2:17" ht="18.75" thickBot="1" x14ac:dyDescent="0.3">
      <c r="B49" s="399"/>
      <c r="C49" s="402"/>
      <c r="D49" s="402"/>
      <c r="E49" s="402"/>
      <c r="F49" s="57" t="str">
        <f>+VLOOKUP(N49,PATOLOGÍAS!$D$3:$E$10,2,FALSE)</f>
        <v>Desgaste normal.</v>
      </c>
      <c r="G49" s="75" t="str">
        <f t="shared" si="21"/>
        <v>FOTOGRAFÍA No. 89</v>
      </c>
      <c r="H49" s="402"/>
      <c r="I49" s="402"/>
      <c r="J49" s="57" t="str">
        <f>+VLOOKUP(P49,PATOLOGÍAS!$D$3:$E$10,2,FALSE)</f>
        <v>Shelling o descascaramiento.</v>
      </c>
      <c r="K49" s="76" t="str">
        <f t="shared" si="23"/>
        <v>FOTOGRAFÍA No. 90</v>
      </c>
      <c r="N49" s="393">
        <f>+REGISTRO_FOTOGRÁFICO!J50</f>
        <v>7</v>
      </c>
      <c r="O49" s="393">
        <f>+REGISTRO_FOTOGRÁFICO!K50</f>
        <v>89</v>
      </c>
      <c r="P49" s="393">
        <f>+REGISTRO_FOTOGRÁFICO!L50</f>
        <v>4</v>
      </c>
      <c r="Q49" s="393">
        <f>+REGISTRO_FOTOGRÁFICO!M50</f>
        <v>90</v>
      </c>
    </row>
    <row r="50" spans="2:17" ht="18" x14ac:dyDescent="0.25">
      <c r="B50" s="430" t="str">
        <f>C45</f>
        <v>PK 43 + 000</v>
      </c>
      <c r="C50" s="432" t="str">
        <f>"PK "&amp;PATOLOGÍAS!B13&amp;" + 000"</f>
        <v>PK 44 + 000</v>
      </c>
      <c r="D50" s="432"/>
      <c r="E50" s="432">
        <v>1000</v>
      </c>
      <c r="F50" s="39" t="str">
        <f>+VLOOKUP(N50,PATOLOGÍAS!$D$3:$E$10,2,FALSE)</f>
        <v>Desgaste normal.</v>
      </c>
      <c r="G50" s="157" t="str">
        <f>"FOTOGRAFÍA No. "&amp;O50</f>
        <v>FOTOGRAFÍA No. 91</v>
      </c>
      <c r="H50" s="432"/>
      <c r="I50" s="432">
        <v>1000</v>
      </c>
      <c r="J50" s="39" t="str">
        <f>+VLOOKUP(P50,PATOLOGÍAS!$D$3:$E$10,2,FALSE)</f>
        <v>Shelling o descascaramiento.</v>
      </c>
      <c r="K50" s="179" t="str">
        <f>"FOTOGRAFÍA No. "&amp;Q50</f>
        <v>FOTOGRAFÍA No. 92</v>
      </c>
      <c r="N50" s="393">
        <f>+REGISTRO_FOTOGRÁFICO!J51</f>
        <v>7</v>
      </c>
      <c r="O50" s="393">
        <f>+REGISTRO_FOTOGRÁFICO!K51</f>
        <v>91</v>
      </c>
      <c r="P50" s="393">
        <f>+REGISTRO_FOTOGRÁFICO!L51</f>
        <v>4</v>
      </c>
      <c r="Q50" s="393">
        <f>+REGISTRO_FOTOGRÁFICO!M51</f>
        <v>92</v>
      </c>
    </row>
    <row r="51" spans="2:17" ht="18" x14ac:dyDescent="0.25">
      <c r="B51" s="430"/>
      <c r="C51" s="432"/>
      <c r="D51" s="432"/>
      <c r="E51" s="432"/>
      <c r="F51" s="33" t="str">
        <f>+VLOOKUP(N51,PATOLOGÍAS!$D$3:$E$10,2,FALSE)</f>
        <v>Desgaste normal.</v>
      </c>
      <c r="G51" s="158" t="str">
        <f t="shared" ref="G51:G57" si="24">"FOTOGRAFÍA No. "&amp;O51</f>
        <v>FOTOGRAFÍA No. 93</v>
      </c>
      <c r="H51" s="432"/>
      <c r="I51" s="432"/>
      <c r="J51" s="33" t="str">
        <f>+VLOOKUP(P51,PATOLOGÍAS!$D$3:$E$10,2,FALSE)</f>
        <v>Desgaste ondulatorio.</v>
      </c>
      <c r="K51" s="180" t="str">
        <f t="shared" ref="K51:K57" si="25">"FOTOGRAFÍA No. "&amp;Q51</f>
        <v>FOTOGRAFÍA No. 94</v>
      </c>
      <c r="N51" s="393">
        <f>+REGISTRO_FOTOGRÁFICO!J52</f>
        <v>7</v>
      </c>
      <c r="O51" s="393">
        <f>+REGISTRO_FOTOGRÁFICO!K52</f>
        <v>93</v>
      </c>
      <c r="P51" s="393">
        <f>+REGISTRO_FOTOGRÁFICO!L52</f>
        <v>8</v>
      </c>
      <c r="Q51" s="393">
        <f>+REGISTRO_FOTOGRÁFICO!M52</f>
        <v>94</v>
      </c>
    </row>
    <row r="52" spans="2:17" ht="18" x14ac:dyDescent="0.25">
      <c r="B52" s="430"/>
      <c r="C52" s="432"/>
      <c r="D52" s="432"/>
      <c r="E52" s="432"/>
      <c r="F52" s="33" t="str">
        <f>+VLOOKUP(N52,PATOLOGÍAS!$D$3:$E$10,2,FALSE)</f>
        <v>Shelling o descascaramiento.</v>
      </c>
      <c r="G52" s="158" t="str">
        <f t="shared" si="24"/>
        <v>FOTOGRAFÍA No. 95</v>
      </c>
      <c r="H52" s="432"/>
      <c r="I52" s="432"/>
      <c r="J52" s="33" t="str">
        <f>+VLOOKUP(P52,PATOLOGÍAS!$D$3:$E$10,2,FALSE)</f>
        <v>Desgaste normal.</v>
      </c>
      <c r="K52" s="180" t="str">
        <f t="shared" si="25"/>
        <v>FOTOGRAFÍA No. 96</v>
      </c>
      <c r="N52" s="393">
        <f>+REGISTRO_FOTOGRÁFICO!J53</f>
        <v>4</v>
      </c>
      <c r="O52" s="393">
        <f>+REGISTRO_FOTOGRÁFICO!K53</f>
        <v>95</v>
      </c>
      <c r="P52" s="393">
        <f>+REGISTRO_FOTOGRÁFICO!L53</f>
        <v>7</v>
      </c>
      <c r="Q52" s="393">
        <f>+REGISTRO_FOTOGRÁFICO!M53</f>
        <v>96</v>
      </c>
    </row>
    <row r="53" spans="2:17" ht="18" x14ac:dyDescent="0.25">
      <c r="B53" s="430"/>
      <c r="C53" s="432"/>
      <c r="D53" s="432"/>
      <c r="E53" s="432"/>
      <c r="F53" s="33" t="str">
        <f>+VLOOKUP(N53,PATOLOGÍAS!$D$3:$E$10,2,FALSE)</f>
        <v>Shelling o descascaramiento.</v>
      </c>
      <c r="G53" s="158" t="str">
        <f t="shared" si="24"/>
        <v>FOTOGRAFÍA No. 97</v>
      </c>
      <c r="H53" s="432"/>
      <c r="I53" s="432"/>
      <c r="J53" s="33" t="str">
        <f>+VLOOKUP(P53,PATOLOGÍAS!$D$3:$E$10,2,FALSE)</f>
        <v>Shelling o descascaramiento.</v>
      </c>
      <c r="K53" s="180" t="str">
        <f t="shared" si="25"/>
        <v>FOTOGRAFÍA No. 98</v>
      </c>
      <c r="N53" s="393">
        <f>+REGISTRO_FOTOGRÁFICO!J54</f>
        <v>4</v>
      </c>
      <c r="O53" s="393">
        <f>+REGISTRO_FOTOGRÁFICO!K54</f>
        <v>97</v>
      </c>
      <c r="P53" s="393">
        <f>+REGISTRO_FOTOGRÁFICO!L54</f>
        <v>4</v>
      </c>
      <c r="Q53" s="393">
        <f>+REGISTRO_FOTOGRÁFICO!M54</f>
        <v>98</v>
      </c>
    </row>
    <row r="54" spans="2:17" ht="18" x14ac:dyDescent="0.25">
      <c r="B54" s="430"/>
      <c r="C54" s="432"/>
      <c r="D54" s="432"/>
      <c r="E54" s="432"/>
      <c r="F54" s="33" t="str">
        <f>+VLOOKUP(N54,PATOLOGÍAS!$D$3:$E$10,2,FALSE)</f>
        <v>Shelling o descascaramiento.</v>
      </c>
      <c r="G54" s="158" t="str">
        <f t="shared" si="24"/>
        <v>FOTOGRAFÍA No. 99</v>
      </c>
      <c r="H54" s="432"/>
      <c r="I54" s="432"/>
      <c r="J54" s="33" t="str">
        <f>+VLOOKUP(P54,PATOLOGÍAS!$D$3:$E$10,2,FALSE)</f>
        <v>Desgaste normal.</v>
      </c>
      <c r="K54" s="180" t="str">
        <f t="shared" si="25"/>
        <v>FOTOGRAFÍA No. 100</v>
      </c>
      <c r="N54" s="393">
        <f>+REGISTRO_FOTOGRÁFICO!J55</f>
        <v>4</v>
      </c>
      <c r="O54" s="393">
        <f>+REGISTRO_FOTOGRÁFICO!K55</f>
        <v>99</v>
      </c>
      <c r="P54" s="393">
        <f>+REGISTRO_FOTOGRÁFICO!L55</f>
        <v>7</v>
      </c>
      <c r="Q54" s="393">
        <f>+REGISTRO_FOTOGRÁFICO!M55</f>
        <v>100</v>
      </c>
    </row>
    <row r="55" spans="2:17" ht="18" x14ac:dyDescent="0.25">
      <c r="B55" s="430"/>
      <c r="C55" s="432"/>
      <c r="D55" s="432"/>
      <c r="E55" s="432"/>
      <c r="F55" s="33" t="str">
        <f>+VLOOKUP(N55,PATOLOGÍAS!$D$3:$E$10,2,FALSE)</f>
        <v>Desgaste normal.</v>
      </c>
      <c r="G55" s="158" t="str">
        <f t="shared" si="24"/>
        <v>FOTOGRAFÍA No. 101</v>
      </c>
      <c r="H55" s="432"/>
      <c r="I55" s="432"/>
      <c r="J55" s="33" t="str">
        <f>+VLOOKUP(P55,PATOLOGÍAS!$D$3:$E$10,2,FALSE)</f>
        <v>Shelling o descascaramiento.</v>
      </c>
      <c r="K55" s="180" t="str">
        <f t="shared" si="25"/>
        <v>FOTOGRAFÍA No. 102</v>
      </c>
      <c r="N55" s="393">
        <f>+REGISTRO_FOTOGRÁFICO!J56</f>
        <v>7</v>
      </c>
      <c r="O55" s="393">
        <f>+REGISTRO_FOTOGRÁFICO!K56</f>
        <v>101</v>
      </c>
      <c r="P55" s="393">
        <f>+REGISTRO_FOTOGRÁFICO!L56</f>
        <v>4</v>
      </c>
      <c r="Q55" s="393">
        <f>+REGISTRO_FOTOGRÁFICO!M56</f>
        <v>102</v>
      </c>
    </row>
    <row r="56" spans="2:17" ht="18" x14ac:dyDescent="0.25">
      <c r="B56" s="430"/>
      <c r="C56" s="432"/>
      <c r="D56" s="432"/>
      <c r="E56" s="432"/>
      <c r="F56" s="33" t="str">
        <f>+VLOOKUP(N56,PATOLOGÍAS!$D$3:$E$10,2,FALSE)</f>
        <v>Shelling o descascaramiento.</v>
      </c>
      <c r="G56" s="158" t="str">
        <f t="shared" si="24"/>
        <v>FOTOGRAFÍA No. 103</v>
      </c>
      <c r="H56" s="432"/>
      <c r="I56" s="432"/>
      <c r="J56" s="33" t="str">
        <f>+VLOOKUP(P56,PATOLOGÍAS!$D$3:$E$10,2,FALSE)</f>
        <v>Desgaste ondulatorio.</v>
      </c>
      <c r="K56" s="180" t="str">
        <f t="shared" si="25"/>
        <v>FOTOGRAFÍA No. 104</v>
      </c>
      <c r="N56" s="393">
        <f>+REGISTRO_FOTOGRÁFICO!J57</f>
        <v>4</v>
      </c>
      <c r="O56" s="393">
        <f>+REGISTRO_FOTOGRÁFICO!K57</f>
        <v>103</v>
      </c>
      <c r="P56" s="393">
        <f>+REGISTRO_FOTOGRÁFICO!L57</f>
        <v>8</v>
      </c>
      <c r="Q56" s="393">
        <f>+REGISTRO_FOTOGRÁFICO!M57</f>
        <v>104</v>
      </c>
    </row>
    <row r="57" spans="2:17" ht="18.75" thickBot="1" x14ac:dyDescent="0.3">
      <c r="B57" s="431"/>
      <c r="C57" s="433"/>
      <c r="D57" s="433"/>
      <c r="E57" s="433"/>
      <c r="F57" s="34" t="str">
        <f>+VLOOKUP(N57,PATOLOGÍAS!$D$3:$E$10,2,FALSE)</f>
        <v>Desgaste ondulatorio.</v>
      </c>
      <c r="G57" s="159" t="str">
        <f t="shared" si="24"/>
        <v>FOTOGRAFÍA No. 105</v>
      </c>
      <c r="H57" s="433"/>
      <c r="I57" s="433"/>
      <c r="J57" s="34" t="str">
        <f>+VLOOKUP(P57,PATOLOGÍAS!$D$3:$E$10,2,FALSE)</f>
        <v>Desgaste normal.</v>
      </c>
      <c r="K57" s="181" t="str">
        <f t="shared" si="25"/>
        <v>FOTOGRAFÍA No. 106</v>
      </c>
      <c r="N57" s="393">
        <f>+REGISTRO_FOTOGRÁFICO!J58</f>
        <v>8</v>
      </c>
      <c r="O57" s="393">
        <f>+REGISTRO_FOTOGRÁFICO!K58</f>
        <v>105</v>
      </c>
      <c r="P57" s="393">
        <f>+REGISTRO_FOTOGRÁFICO!L58</f>
        <v>7</v>
      </c>
      <c r="Q57" s="393">
        <f>+REGISTRO_FOTOGRÁFICO!M58</f>
        <v>106</v>
      </c>
    </row>
    <row r="58" spans="2:17" ht="18" x14ac:dyDescent="0.25">
      <c r="B58" s="458" t="str">
        <f>C50</f>
        <v>PK 44 + 000</v>
      </c>
      <c r="C58" s="421" t="str">
        <f>"PK "&amp;PATOLOGÍAS!B14&amp;" + 000"</f>
        <v>PK 45 + 000</v>
      </c>
      <c r="D58" s="421"/>
      <c r="E58" s="421">
        <v>1000</v>
      </c>
      <c r="F58" s="30" t="str">
        <f>+VLOOKUP(N58,PATOLOGÍAS!$D$3:$E$10,2,FALSE)</f>
        <v>Desgaste normal.</v>
      </c>
      <c r="G58" s="147" t="str">
        <f>"FOTOGRAFÍA No. "&amp;O58</f>
        <v>FOTOGRAFÍA No. 107</v>
      </c>
      <c r="H58" s="421"/>
      <c r="I58" s="421">
        <v>1000</v>
      </c>
      <c r="J58" s="30" t="str">
        <f>+VLOOKUP(P58,PATOLOGÍAS!$D$3:$E$10,2,FALSE)</f>
        <v>Desgaste ondulatorio.</v>
      </c>
      <c r="K58" s="169" t="str">
        <f>"FOTOGRAFÍA No. "&amp;Q58</f>
        <v>FOTOGRAFÍA No. 108</v>
      </c>
      <c r="N58" s="393">
        <f>+REGISTRO_FOTOGRÁFICO!J59</f>
        <v>7</v>
      </c>
      <c r="O58" s="393">
        <f>+REGISTRO_FOTOGRÁFICO!K59</f>
        <v>107</v>
      </c>
      <c r="P58" s="393">
        <f>+REGISTRO_FOTOGRÁFICO!L59</f>
        <v>8</v>
      </c>
      <c r="Q58" s="393">
        <f>+REGISTRO_FOTOGRÁFICO!M59</f>
        <v>108</v>
      </c>
    </row>
    <row r="59" spans="2:17" ht="18" x14ac:dyDescent="0.25">
      <c r="B59" s="459"/>
      <c r="C59" s="422"/>
      <c r="D59" s="422"/>
      <c r="E59" s="422"/>
      <c r="F59" s="28" t="str">
        <f>+VLOOKUP(N59,PATOLOGÍAS!$D$3:$E$10,2,FALSE)</f>
        <v>Shelling o descascaramiento.</v>
      </c>
      <c r="G59" s="160" t="str">
        <f t="shared" ref="G59:G63" si="26">"FOTOGRAFÍA No. "&amp;O59</f>
        <v>FOTOGRAFÍA No. 109</v>
      </c>
      <c r="H59" s="422"/>
      <c r="I59" s="422"/>
      <c r="J59" s="28" t="str">
        <f>+VLOOKUP(P59,PATOLOGÍAS!$D$3:$E$10,2,FALSE)</f>
        <v>Rotura en los extremos.</v>
      </c>
      <c r="K59" s="182" t="str">
        <f t="shared" ref="K59:K62" si="27">"FOTOGRAFÍA No. "&amp;Q59</f>
        <v>FOTOGRAFÍA No. 110</v>
      </c>
      <c r="N59" s="393">
        <f>+REGISTRO_FOTOGRÁFICO!J60</f>
        <v>4</v>
      </c>
      <c r="O59" s="393">
        <f>+REGISTRO_FOTOGRÁFICO!K60</f>
        <v>109</v>
      </c>
      <c r="P59" s="393">
        <f>+REGISTRO_FOTOGRÁFICO!L60</f>
        <v>1</v>
      </c>
      <c r="Q59" s="393">
        <f>+REGISTRO_FOTOGRÁFICO!M60</f>
        <v>110</v>
      </c>
    </row>
    <row r="60" spans="2:17" ht="18" x14ac:dyDescent="0.25">
      <c r="B60" s="459"/>
      <c r="C60" s="422"/>
      <c r="D60" s="422"/>
      <c r="E60" s="422"/>
      <c r="F60" s="28" t="str">
        <f>+VLOOKUP(N60,PATOLOGÍAS!$D$3:$E$10,2,FALSE)</f>
        <v>Desgaste normal.</v>
      </c>
      <c r="G60" s="160" t="str">
        <f t="shared" si="26"/>
        <v>FOTOGRAFÍA No. 111</v>
      </c>
      <c r="H60" s="422"/>
      <c r="I60" s="422"/>
      <c r="J60" s="28" t="str">
        <f>+VLOOKUP(P60,PATOLOGÍAS!$D$3:$E$10,2,FALSE)</f>
        <v>Shelling o descascaramiento.</v>
      </c>
      <c r="K60" s="182" t="str">
        <f t="shared" si="27"/>
        <v>FOTOGRAFÍA No. 112</v>
      </c>
      <c r="N60" s="393">
        <f>+REGISTRO_FOTOGRÁFICO!J61</f>
        <v>7</v>
      </c>
      <c r="O60" s="393">
        <f>+REGISTRO_FOTOGRÁFICO!K61</f>
        <v>111</v>
      </c>
      <c r="P60" s="393">
        <f>+REGISTRO_FOTOGRÁFICO!L61</f>
        <v>4</v>
      </c>
      <c r="Q60" s="393">
        <f>+REGISTRO_FOTOGRÁFICO!M61</f>
        <v>112</v>
      </c>
    </row>
    <row r="61" spans="2:17" ht="18" x14ac:dyDescent="0.25">
      <c r="B61" s="459"/>
      <c r="C61" s="422"/>
      <c r="D61" s="422"/>
      <c r="E61" s="422"/>
      <c r="F61" s="28" t="str">
        <f>+VLOOKUP(N61,PATOLOGÍAS!$D$3:$E$10,2,FALSE)</f>
        <v>Desgaste normal.</v>
      </c>
      <c r="G61" s="160" t="str">
        <f t="shared" si="26"/>
        <v>FOTOGRAFÍA No. 113</v>
      </c>
      <c r="H61" s="422"/>
      <c r="I61" s="422"/>
      <c r="J61" s="28" t="str">
        <f>+VLOOKUP(P61,PATOLOGÍAS!$D$3:$E$10,2,FALSE)</f>
        <v>Desgaste normal.</v>
      </c>
      <c r="K61" s="182" t="str">
        <f t="shared" si="27"/>
        <v>FOTOGRAFÍA No. 114</v>
      </c>
      <c r="N61" s="393">
        <f>+REGISTRO_FOTOGRÁFICO!J62</f>
        <v>7</v>
      </c>
      <c r="O61" s="393">
        <f>+REGISTRO_FOTOGRÁFICO!K62</f>
        <v>113</v>
      </c>
      <c r="P61" s="393">
        <f>+REGISTRO_FOTOGRÁFICO!L62</f>
        <v>7</v>
      </c>
      <c r="Q61" s="393">
        <f>+REGISTRO_FOTOGRÁFICO!M62</f>
        <v>114</v>
      </c>
    </row>
    <row r="62" spans="2:17" ht="18.75" thickBot="1" x14ac:dyDescent="0.3">
      <c r="B62" s="459"/>
      <c r="C62" s="422"/>
      <c r="D62" s="422"/>
      <c r="E62" s="422"/>
      <c r="F62" s="26" t="str">
        <f>+VLOOKUP(N62,PATOLOGÍAS!$D$3:$E$10,2,FALSE)</f>
        <v>Shelling o descascaramiento.</v>
      </c>
      <c r="G62" s="164" t="str">
        <f t="shared" si="26"/>
        <v>FOTOGRAFÍA No. 115</v>
      </c>
      <c r="H62" s="422"/>
      <c r="I62" s="422"/>
      <c r="J62" s="26" t="str">
        <f>+VLOOKUP(P62,PATOLOGÍAS!$D$3:$E$10,2,FALSE)</f>
        <v>Desgaste normal.</v>
      </c>
      <c r="K62" s="186" t="str">
        <f t="shared" si="27"/>
        <v>FOTOGRAFÍA No. 116</v>
      </c>
      <c r="N62" s="393">
        <f>+REGISTRO_FOTOGRÁFICO!J63</f>
        <v>4</v>
      </c>
      <c r="O62" s="393">
        <f>+REGISTRO_FOTOGRÁFICO!K63</f>
        <v>115</v>
      </c>
      <c r="P62" s="393">
        <f>+REGISTRO_FOTOGRÁFICO!L63</f>
        <v>7</v>
      </c>
      <c r="Q62" s="393">
        <f>+REGISTRO_FOTOGRÁFICO!M63</f>
        <v>116</v>
      </c>
    </row>
    <row r="63" spans="2:17" ht="18" x14ac:dyDescent="0.25">
      <c r="B63" s="409" t="str">
        <f>C58</f>
        <v>PK 45 + 000</v>
      </c>
      <c r="C63" s="412" t="str">
        <f>"PK "&amp;PATOLOGÍAS!B15&amp;" + 000"</f>
        <v>PK 46 + 000</v>
      </c>
      <c r="D63" s="412"/>
      <c r="E63" s="412">
        <v>1000</v>
      </c>
      <c r="F63" s="61" t="str">
        <f>+VLOOKUP(N63,PATOLOGÍAS!$D$3:$E$10,2,FALSE)</f>
        <v>Shelling o descascaramiento.</v>
      </c>
      <c r="G63" s="150" t="str">
        <f t="shared" si="26"/>
        <v>FOTOGRAFÍA No. 117</v>
      </c>
      <c r="H63" s="425"/>
      <c r="I63" s="425">
        <v>1000</v>
      </c>
      <c r="J63" s="61" t="str">
        <f>+VLOOKUP(P63,PATOLOGÍAS!$D$3:$E$10,2,FALSE)</f>
        <v>Roturas de las soldaduras.</v>
      </c>
      <c r="K63" s="172" t="str">
        <f t="shared" ref="K63" si="28">"FOTOGRAFÍA No. "&amp;Q63</f>
        <v>FOTOGRAFÍA No. 118</v>
      </c>
      <c r="N63" s="393">
        <f>+REGISTRO_FOTOGRÁFICO!J64</f>
        <v>4</v>
      </c>
      <c r="O63" s="393">
        <f>+REGISTRO_FOTOGRÁFICO!K64</f>
        <v>117</v>
      </c>
      <c r="P63" s="393">
        <f>+REGISTRO_FOTOGRÁFICO!L64</f>
        <v>5</v>
      </c>
      <c r="Q63" s="393">
        <f>+REGISTRO_FOTOGRÁFICO!M64</f>
        <v>118</v>
      </c>
    </row>
    <row r="64" spans="2:17" ht="18" x14ac:dyDescent="0.25">
      <c r="B64" s="410"/>
      <c r="C64" s="413"/>
      <c r="D64" s="413"/>
      <c r="E64" s="413"/>
      <c r="F64" s="62" t="str">
        <f>+VLOOKUP(N64,PATOLOGÍAS!$D$3:$E$10,2,FALSE)</f>
        <v>Shelling o descascaramiento.</v>
      </c>
      <c r="G64" s="151" t="str">
        <f t="shared" ref="G64:G68" si="29">"FOTOGRAFÍA No. "&amp;O64</f>
        <v>FOTOGRAFÍA No. 119</v>
      </c>
      <c r="H64" s="426"/>
      <c r="I64" s="426"/>
      <c r="J64" s="62" t="str">
        <f>+VLOOKUP(P64,PATOLOGÍAS!$D$3:$E$10,2,FALSE)</f>
        <v>Roturas de las soldaduras.</v>
      </c>
      <c r="K64" s="173" t="str">
        <f t="shared" ref="K64:K68" si="30">"FOTOGRAFÍA No. "&amp;Q64</f>
        <v>FOTOGRAFÍA No. 120</v>
      </c>
      <c r="N64" s="393">
        <f>+REGISTRO_FOTOGRÁFICO!J65</f>
        <v>4</v>
      </c>
      <c r="O64" s="393">
        <f>+REGISTRO_FOTOGRÁFICO!K65</f>
        <v>119</v>
      </c>
      <c r="P64" s="393">
        <f>+REGISTRO_FOTOGRÁFICO!L65</f>
        <v>5</v>
      </c>
      <c r="Q64" s="393">
        <f>+REGISTRO_FOTOGRÁFICO!M65</f>
        <v>120</v>
      </c>
    </row>
    <row r="65" spans="1:17" ht="18" x14ac:dyDescent="0.25">
      <c r="A65" s="22"/>
      <c r="B65" s="410"/>
      <c r="C65" s="413"/>
      <c r="D65" s="413"/>
      <c r="E65" s="413"/>
      <c r="F65" s="62" t="str">
        <f>+VLOOKUP(N65,PATOLOGÍAS!$D$3:$E$10,2,FALSE)</f>
        <v>Shelling o descascaramiento.</v>
      </c>
      <c r="G65" s="151" t="str">
        <f t="shared" si="29"/>
        <v>FOTOGRAFÍA No. 121</v>
      </c>
      <c r="H65" s="426"/>
      <c r="I65" s="426"/>
      <c r="J65" s="62" t="str">
        <f>+VLOOKUP(P65,PATOLOGÍAS!$D$3:$E$10,2,FALSE)</f>
        <v>Desgaste normal.</v>
      </c>
      <c r="K65" s="173" t="str">
        <f t="shared" si="30"/>
        <v>FOTOGRAFÍA No. 122</v>
      </c>
      <c r="N65" s="393">
        <f>+REGISTRO_FOTOGRÁFICO!J66</f>
        <v>4</v>
      </c>
      <c r="O65" s="393">
        <f>+REGISTRO_FOTOGRÁFICO!K66</f>
        <v>121</v>
      </c>
      <c r="P65" s="393">
        <f>+REGISTRO_FOTOGRÁFICO!L66</f>
        <v>7</v>
      </c>
      <c r="Q65" s="393">
        <f>+REGISTRO_FOTOGRÁFICO!M66</f>
        <v>122</v>
      </c>
    </row>
    <row r="66" spans="1:17" ht="18" x14ac:dyDescent="0.25">
      <c r="B66" s="410"/>
      <c r="C66" s="413"/>
      <c r="D66" s="413"/>
      <c r="E66" s="413"/>
      <c r="F66" s="62" t="str">
        <f>+VLOOKUP(N66,PATOLOGÍAS!$D$3:$E$10,2,FALSE)</f>
        <v>Desgaste normal.</v>
      </c>
      <c r="G66" s="151" t="str">
        <f t="shared" si="29"/>
        <v>FOTOGRAFÍA No. 123</v>
      </c>
      <c r="H66" s="426"/>
      <c r="I66" s="426"/>
      <c r="J66" s="62" t="str">
        <f>+VLOOKUP(P66,PATOLOGÍAS!$D$3:$E$10,2,FALSE)</f>
        <v>Desgaste normal.</v>
      </c>
      <c r="K66" s="173" t="str">
        <f t="shared" si="30"/>
        <v>FOTOGRAFÍA No. 124</v>
      </c>
      <c r="N66" s="393">
        <f>+REGISTRO_FOTOGRÁFICO!J67</f>
        <v>7</v>
      </c>
      <c r="O66" s="393">
        <f>+REGISTRO_FOTOGRÁFICO!K67</f>
        <v>123</v>
      </c>
      <c r="P66" s="393">
        <f>+REGISTRO_FOTOGRÁFICO!L67</f>
        <v>7</v>
      </c>
      <c r="Q66" s="393">
        <f>+REGISTRO_FOTOGRÁFICO!M67</f>
        <v>124</v>
      </c>
    </row>
    <row r="67" spans="1:17" ht="18.75" thickBot="1" x14ac:dyDescent="0.3">
      <c r="B67" s="428"/>
      <c r="C67" s="429"/>
      <c r="D67" s="429"/>
      <c r="E67" s="429"/>
      <c r="F67" s="66" t="str">
        <f>+VLOOKUP(N67,PATOLOGÍAS!$D$3:$E$10,2,FALSE)</f>
        <v>Shelling o descascaramiento.</v>
      </c>
      <c r="G67" s="152" t="str">
        <f t="shared" ref="G67" si="31">"FOTOGRAFÍA No. "&amp;O67</f>
        <v>FOTOGRAFÍA No. 125</v>
      </c>
      <c r="H67" s="427"/>
      <c r="I67" s="427"/>
      <c r="J67" s="66" t="str">
        <f>+VLOOKUP(P67,PATOLOGÍAS!$D$3:$E$10,2,FALSE)</f>
        <v>Shelling o descascaramiento.</v>
      </c>
      <c r="K67" s="174" t="str">
        <f t="shared" ref="K67" si="32">"FOTOGRAFÍA No. "&amp;Q67</f>
        <v>FOTOGRAFÍA No. 126</v>
      </c>
      <c r="N67" s="393">
        <f>+REGISTRO_FOTOGRÁFICO!J68</f>
        <v>4</v>
      </c>
      <c r="O67" s="393">
        <f>+REGISTRO_FOTOGRÁFICO!K68</f>
        <v>125</v>
      </c>
      <c r="P67" s="393">
        <f>+REGISTRO_FOTOGRÁFICO!L68</f>
        <v>4</v>
      </c>
      <c r="Q67" s="393">
        <f>+REGISTRO_FOTOGRÁFICO!M68</f>
        <v>126</v>
      </c>
    </row>
    <row r="68" spans="1:17" ht="18" x14ac:dyDescent="0.25">
      <c r="B68" s="424" t="str">
        <f>C63</f>
        <v>PK 46 + 000</v>
      </c>
      <c r="C68" s="423" t="str">
        <f>"PK "&amp;PATOLOGÍAS!B16&amp;" + 000"</f>
        <v>PK 47 + 000</v>
      </c>
      <c r="D68" s="423">
        <v>55</v>
      </c>
      <c r="E68" s="423">
        <v>945</v>
      </c>
      <c r="F68" s="40" t="str">
        <f>+VLOOKUP(N68,PATOLOGÍAS!$D$3:$E$10,2,FALSE)</f>
        <v>Desgaste normal.</v>
      </c>
      <c r="G68" s="153" t="str">
        <f t="shared" si="29"/>
        <v>FOTOGRAFÍA No. 127</v>
      </c>
      <c r="H68" s="423"/>
      <c r="I68" s="423">
        <v>1000</v>
      </c>
      <c r="J68" s="40" t="str">
        <f>+VLOOKUP(P68,PATOLOGÍAS!$D$3:$E$10,2,FALSE)</f>
        <v>Shelling o descascaramiento.</v>
      </c>
      <c r="K68" s="175" t="str">
        <f t="shared" si="30"/>
        <v>FOTOGRAFÍA No. 128</v>
      </c>
      <c r="N68" s="393">
        <f>+REGISTRO_FOTOGRÁFICO!J69</f>
        <v>7</v>
      </c>
      <c r="O68" s="393">
        <f>+REGISTRO_FOTOGRÁFICO!K69</f>
        <v>127</v>
      </c>
      <c r="P68" s="393">
        <f>+REGISTRO_FOTOGRÁFICO!L69</f>
        <v>4</v>
      </c>
      <c r="Q68" s="393">
        <f>+REGISTRO_FOTOGRÁFICO!M69</f>
        <v>128</v>
      </c>
    </row>
    <row r="69" spans="1:17" ht="18" x14ac:dyDescent="0.25">
      <c r="B69" s="424"/>
      <c r="C69" s="423"/>
      <c r="D69" s="423"/>
      <c r="E69" s="423"/>
      <c r="F69" s="40" t="str">
        <f>+VLOOKUP(N69,PATOLOGÍAS!$D$3:$E$10,2,FALSE)</f>
        <v>Piel de serpiente.</v>
      </c>
      <c r="G69" s="153" t="str">
        <f t="shared" ref="G69:G73" si="33">"FOTOGRAFÍA No. "&amp;O69</f>
        <v>FOTOGRAFÍA No. 129</v>
      </c>
      <c r="H69" s="423"/>
      <c r="I69" s="423"/>
      <c r="J69" s="40" t="str">
        <f>+VLOOKUP(P69,PATOLOGÍAS!$D$3:$E$10,2,FALSE)</f>
        <v>Desgaste normal.</v>
      </c>
      <c r="K69" s="175" t="str">
        <f t="shared" ref="K69:K73" si="34">"FOTOGRAFÍA No. "&amp;Q69</f>
        <v>FOTOGRAFÍA No. 130</v>
      </c>
      <c r="N69" s="393">
        <f>+REGISTRO_FOTOGRÁFICO!J70</f>
        <v>3</v>
      </c>
      <c r="O69" s="393">
        <f>+REGISTRO_FOTOGRÁFICO!K70</f>
        <v>129</v>
      </c>
      <c r="P69" s="393">
        <f>+REGISTRO_FOTOGRÁFICO!L70</f>
        <v>7</v>
      </c>
      <c r="Q69" s="393">
        <f>+REGISTRO_FOTOGRÁFICO!M70</f>
        <v>130</v>
      </c>
    </row>
    <row r="70" spans="1:17" ht="18" x14ac:dyDescent="0.25">
      <c r="B70" s="424"/>
      <c r="C70" s="423"/>
      <c r="D70" s="423"/>
      <c r="E70" s="423"/>
      <c r="F70" s="40" t="str">
        <f>+VLOOKUP(N70,PATOLOGÍAS!$D$3:$E$10,2,FALSE)</f>
        <v>Desgaste normal.</v>
      </c>
      <c r="G70" s="153" t="str">
        <f t="shared" si="33"/>
        <v>FOTOGRAFÍA No. 131</v>
      </c>
      <c r="H70" s="423"/>
      <c r="I70" s="423"/>
      <c r="J70" s="40" t="str">
        <f>+VLOOKUP(P70,PATOLOGÍAS!$D$3:$E$10,2,FALSE)</f>
        <v>Shelling o descascaramiento.</v>
      </c>
      <c r="K70" s="175" t="str">
        <f t="shared" si="34"/>
        <v>FOTOGRAFÍA No. 132</v>
      </c>
      <c r="N70" s="393">
        <f>+REGISTRO_FOTOGRÁFICO!J71</f>
        <v>7</v>
      </c>
      <c r="O70" s="393">
        <f>+REGISTRO_FOTOGRÁFICO!K71</f>
        <v>131</v>
      </c>
      <c r="P70" s="393">
        <f>+REGISTRO_FOTOGRÁFICO!L71</f>
        <v>4</v>
      </c>
      <c r="Q70" s="393">
        <f>+REGISTRO_FOTOGRÁFICO!M71</f>
        <v>132</v>
      </c>
    </row>
    <row r="71" spans="1:17" ht="18" x14ac:dyDescent="0.25">
      <c r="B71" s="424"/>
      <c r="C71" s="423"/>
      <c r="D71" s="423"/>
      <c r="E71" s="423"/>
      <c r="F71" s="40" t="str">
        <f>+VLOOKUP(N71,PATOLOGÍAS!$D$3:$E$10,2,FALSE)</f>
        <v>Desgaste normal.</v>
      </c>
      <c r="G71" s="153" t="str">
        <f t="shared" si="33"/>
        <v>FOTOGRAFÍA No. 133</v>
      </c>
      <c r="H71" s="423"/>
      <c r="I71" s="423"/>
      <c r="J71" s="40" t="str">
        <f>+VLOOKUP(P71,PATOLOGÍAS!$D$3:$E$10,2,FALSE)</f>
        <v>Desgaste normal.</v>
      </c>
      <c r="K71" s="175" t="str">
        <f t="shared" si="34"/>
        <v>FOTOGRAFÍA No. 134</v>
      </c>
      <c r="N71" s="393">
        <f>+REGISTRO_FOTOGRÁFICO!J72</f>
        <v>7</v>
      </c>
      <c r="O71" s="393">
        <f>+REGISTRO_FOTOGRÁFICO!K72</f>
        <v>133</v>
      </c>
      <c r="P71" s="393">
        <f>+REGISTRO_FOTOGRÁFICO!L72</f>
        <v>7</v>
      </c>
      <c r="Q71" s="393">
        <f>+REGISTRO_FOTOGRÁFICO!M72</f>
        <v>134</v>
      </c>
    </row>
    <row r="72" spans="1:17" ht="18.75" thickBot="1" x14ac:dyDescent="0.3">
      <c r="B72" s="424"/>
      <c r="C72" s="423"/>
      <c r="D72" s="423"/>
      <c r="E72" s="423"/>
      <c r="F72" s="24" t="str">
        <f>+VLOOKUP(N72,PATOLOGÍAS!$D$3:$E$10,2,FALSE)</f>
        <v>Shelling o descascaramiento.</v>
      </c>
      <c r="G72" s="165" t="str">
        <f t="shared" si="33"/>
        <v>FOTOGRAFÍA No. 135</v>
      </c>
      <c r="H72" s="423"/>
      <c r="I72" s="423"/>
      <c r="J72" s="24" t="str">
        <f>+VLOOKUP(P72,PATOLOGÍAS!$D$3:$E$10,2,FALSE)</f>
        <v>Rotura en los extremos.</v>
      </c>
      <c r="K72" s="187" t="str">
        <f t="shared" si="34"/>
        <v>FOTOGRAFÍA No. 136</v>
      </c>
      <c r="N72" s="393">
        <f>+REGISTRO_FOTOGRÁFICO!J73</f>
        <v>4</v>
      </c>
      <c r="O72" s="393">
        <f>+REGISTRO_FOTOGRÁFICO!K73</f>
        <v>135</v>
      </c>
      <c r="P72" s="393">
        <f>+REGISTRO_FOTOGRÁFICO!L73</f>
        <v>1</v>
      </c>
      <c r="Q72" s="393">
        <f>+REGISTRO_FOTOGRÁFICO!M73</f>
        <v>136</v>
      </c>
    </row>
    <row r="73" spans="1:17" ht="18" x14ac:dyDescent="0.25">
      <c r="B73" s="397" t="str">
        <f>C68</f>
        <v>PK 47 + 000</v>
      </c>
      <c r="C73" s="400" t="str">
        <f>"PK "&amp;PATOLOGÍAS!B17&amp;" + 000"</f>
        <v>PK 48 + 000</v>
      </c>
      <c r="D73" s="400">
        <v>57</v>
      </c>
      <c r="E73" s="400">
        <v>943</v>
      </c>
      <c r="F73" s="43" t="str">
        <f>+VLOOKUP(N73,PATOLOGÍAS!$D$3:$E$10,2,FALSE)</f>
        <v>Desgaste normal.</v>
      </c>
      <c r="G73" s="71" t="str">
        <f t="shared" si="33"/>
        <v>FOTOGRAFÍA No. 137</v>
      </c>
      <c r="H73" s="400">
        <v>66</v>
      </c>
      <c r="I73" s="400">
        <v>934</v>
      </c>
      <c r="J73" s="43" t="str">
        <f>+VLOOKUP(P73,PATOLOGÍAS!$D$3:$E$10,2,FALSE)</f>
        <v>Shelling o descascaramiento.</v>
      </c>
      <c r="K73" s="72" t="str">
        <f t="shared" si="34"/>
        <v>FOTOGRAFÍA No. 138</v>
      </c>
      <c r="N73" s="393">
        <f>+REGISTRO_FOTOGRÁFICO!J74</f>
        <v>7</v>
      </c>
      <c r="O73" s="393">
        <f>+REGISTRO_FOTOGRÁFICO!K74</f>
        <v>137</v>
      </c>
      <c r="P73" s="393">
        <f>+REGISTRO_FOTOGRÁFICO!L74</f>
        <v>4</v>
      </c>
      <c r="Q73" s="393">
        <f>+REGISTRO_FOTOGRÁFICO!M74</f>
        <v>138</v>
      </c>
    </row>
    <row r="74" spans="1:17" ht="18" x14ac:dyDescent="0.25">
      <c r="B74" s="398"/>
      <c r="C74" s="401"/>
      <c r="D74" s="401"/>
      <c r="E74" s="401"/>
      <c r="F74" s="41" t="str">
        <f>+VLOOKUP(N74,PATOLOGÍAS!$D$3:$E$10,2,FALSE)</f>
        <v>Shelling o descascaramiento.</v>
      </c>
      <c r="G74" s="73" t="str">
        <f t="shared" ref="G74:G78" si="35">"FOTOGRAFÍA No. "&amp;O74</f>
        <v>FOTOGRAFÍA No. 139</v>
      </c>
      <c r="H74" s="401"/>
      <c r="I74" s="401"/>
      <c r="J74" s="41" t="str">
        <f>+VLOOKUP(P74,PATOLOGÍAS!$D$3:$E$10,2,FALSE)</f>
        <v>Piel de serpiente.</v>
      </c>
      <c r="K74" s="74" t="str">
        <f t="shared" ref="K74:K78" si="36">"FOTOGRAFÍA No. "&amp;Q74</f>
        <v>FOTOGRAFÍA No. 140</v>
      </c>
      <c r="N74" s="393">
        <f>+REGISTRO_FOTOGRÁFICO!J75</f>
        <v>4</v>
      </c>
      <c r="O74" s="393">
        <f>+REGISTRO_FOTOGRÁFICO!K75</f>
        <v>139</v>
      </c>
      <c r="P74" s="393">
        <f>+REGISTRO_FOTOGRÁFICO!L75</f>
        <v>3</v>
      </c>
      <c r="Q74" s="393">
        <f>+REGISTRO_FOTOGRÁFICO!M75</f>
        <v>140</v>
      </c>
    </row>
    <row r="75" spans="1:17" ht="18" x14ac:dyDescent="0.25">
      <c r="B75" s="398"/>
      <c r="C75" s="401"/>
      <c r="D75" s="401"/>
      <c r="E75" s="401"/>
      <c r="F75" s="41" t="str">
        <f>+VLOOKUP(N75,PATOLOGÍAS!$D$3:$E$10,2,FALSE)</f>
        <v>Rotura en los extremos.</v>
      </c>
      <c r="G75" s="73" t="str">
        <f t="shared" si="35"/>
        <v>FOTOGRAFÍA No. 141</v>
      </c>
      <c r="H75" s="401"/>
      <c r="I75" s="401"/>
      <c r="J75" s="41" t="str">
        <f>+VLOOKUP(P75,PATOLOGÍAS!$D$3:$E$10,2,FALSE)</f>
        <v>Roturas de las soldaduras.</v>
      </c>
      <c r="K75" s="74" t="str">
        <f t="shared" si="36"/>
        <v>FOTOGRAFÍA No. 142</v>
      </c>
      <c r="N75" s="393">
        <f>+REGISTRO_FOTOGRÁFICO!J76</f>
        <v>1</v>
      </c>
      <c r="O75" s="393">
        <f>+REGISTRO_FOTOGRÁFICO!K76</f>
        <v>141</v>
      </c>
      <c r="P75" s="393">
        <f>+REGISTRO_FOTOGRÁFICO!L76</f>
        <v>5</v>
      </c>
      <c r="Q75" s="393">
        <f>+REGISTRO_FOTOGRÁFICO!M76</f>
        <v>142</v>
      </c>
    </row>
    <row r="76" spans="1:17" ht="18" x14ac:dyDescent="0.25">
      <c r="B76" s="398"/>
      <c r="C76" s="401"/>
      <c r="D76" s="401"/>
      <c r="E76" s="401"/>
      <c r="F76" s="41" t="str">
        <f>+VLOOKUP(N76,PATOLOGÍAS!$D$3:$E$10,2,FALSE)</f>
        <v>Desgaste normal.</v>
      </c>
      <c r="G76" s="73" t="str">
        <f t="shared" si="35"/>
        <v>FOTOGRAFÍA No. 143</v>
      </c>
      <c r="H76" s="401"/>
      <c r="I76" s="401"/>
      <c r="J76" s="41" t="str">
        <f>+VLOOKUP(P76,PATOLOGÍAS!$D$3:$E$10,2,FALSE)</f>
        <v>Shelling o descascaramiento.</v>
      </c>
      <c r="K76" s="74" t="str">
        <f t="shared" si="36"/>
        <v>FOTOGRAFÍA No. 144</v>
      </c>
      <c r="N76" s="393">
        <f>+REGISTRO_FOTOGRÁFICO!J77</f>
        <v>7</v>
      </c>
      <c r="O76" s="393">
        <f>+REGISTRO_FOTOGRÁFICO!K77</f>
        <v>143</v>
      </c>
      <c r="P76" s="393">
        <f>+REGISTRO_FOTOGRÁFICO!L77</f>
        <v>4</v>
      </c>
      <c r="Q76" s="393">
        <f>+REGISTRO_FOTOGRÁFICO!M77</f>
        <v>144</v>
      </c>
    </row>
    <row r="77" spans="1:17" ht="18.75" thickBot="1" x14ac:dyDescent="0.3">
      <c r="B77" s="468"/>
      <c r="C77" s="457"/>
      <c r="D77" s="457"/>
      <c r="E77" s="457"/>
      <c r="F77" s="67" t="str">
        <f>+VLOOKUP(N77,PATOLOGÍAS!$D$3:$E$10,2,FALSE)</f>
        <v>Desgaste normal.</v>
      </c>
      <c r="G77" s="166" t="str">
        <f t="shared" si="35"/>
        <v>FOTOGRAFÍA No. 145</v>
      </c>
      <c r="H77" s="457"/>
      <c r="I77" s="457"/>
      <c r="J77" s="67" t="str">
        <f>+VLOOKUP(P77,PATOLOGÍAS!$D$3:$E$10,2,FALSE)</f>
        <v>Desgaste normal.</v>
      </c>
      <c r="K77" s="188" t="str">
        <f t="shared" si="36"/>
        <v>FOTOGRAFÍA No. 146</v>
      </c>
      <c r="N77" s="393">
        <f>+REGISTRO_FOTOGRÁFICO!J78</f>
        <v>7</v>
      </c>
      <c r="O77" s="393">
        <f>+REGISTRO_FOTOGRÁFICO!K78</f>
        <v>145</v>
      </c>
      <c r="P77" s="393">
        <f>+REGISTRO_FOTOGRÁFICO!L78</f>
        <v>7</v>
      </c>
      <c r="Q77" s="393">
        <f>+REGISTRO_FOTOGRÁFICO!M78</f>
        <v>146</v>
      </c>
    </row>
    <row r="78" spans="1:17" ht="18" x14ac:dyDescent="0.25">
      <c r="B78" s="461" t="str">
        <f>C73</f>
        <v>PK 48 + 000</v>
      </c>
      <c r="C78" s="463" t="str">
        <f>"PK "&amp;PATOLOGÍAS!B18&amp;" + 000"</f>
        <v>PK 49 + 000</v>
      </c>
      <c r="D78" s="463"/>
      <c r="E78" s="463">
        <v>1000</v>
      </c>
      <c r="F78" s="32" t="str">
        <f>+VLOOKUP(N78,PATOLOGÍAS!$D$3:$E$10,2,FALSE)</f>
        <v>Desgaste normal.</v>
      </c>
      <c r="G78" s="167" t="str">
        <f t="shared" si="35"/>
        <v>FOTOGRAFÍA No. 147</v>
      </c>
      <c r="H78" s="456"/>
      <c r="I78" s="456">
        <v>1000</v>
      </c>
      <c r="J78" s="32" t="str">
        <f>+VLOOKUP(P78,PATOLOGÍAS!$D$3:$E$10,2,FALSE)</f>
        <v>Shelling o descascaramiento.</v>
      </c>
      <c r="K78" s="189" t="str">
        <f t="shared" si="36"/>
        <v>FOTOGRAFÍA No. 148</v>
      </c>
      <c r="N78" s="393">
        <f>+REGISTRO_FOTOGRÁFICO!J79</f>
        <v>7</v>
      </c>
      <c r="O78" s="393">
        <f>+REGISTRO_FOTOGRÁFICO!K79</f>
        <v>147</v>
      </c>
      <c r="P78" s="393">
        <f>+REGISTRO_FOTOGRÁFICO!L79</f>
        <v>4</v>
      </c>
      <c r="Q78" s="393">
        <f>+REGISTRO_FOTOGRÁFICO!M79</f>
        <v>148</v>
      </c>
    </row>
    <row r="79" spans="1:17" ht="18" x14ac:dyDescent="0.25">
      <c r="A79" s="22"/>
      <c r="B79" s="435"/>
      <c r="C79" s="438"/>
      <c r="D79" s="438"/>
      <c r="E79" s="438"/>
      <c r="F79" s="33" t="str">
        <f>+VLOOKUP(N79,PATOLOGÍAS!$D$3:$E$10,2,FALSE)</f>
        <v>Shelling o descascaramiento.</v>
      </c>
      <c r="G79" s="158" t="str">
        <f t="shared" ref="G79:G80" si="37">"FOTOGRAFÍA No. "&amp;O79</f>
        <v>FOTOGRAFÍA No. 149</v>
      </c>
      <c r="H79" s="432"/>
      <c r="I79" s="432"/>
      <c r="J79" s="33" t="str">
        <f>+VLOOKUP(P79,PATOLOGÍAS!$D$3:$E$10,2,FALSE)</f>
        <v>Rotura en los extremos.</v>
      </c>
      <c r="K79" s="180" t="str">
        <f t="shared" ref="K79:K80" si="38">"FOTOGRAFÍA No. "&amp;Q79</f>
        <v>FOTOGRAFÍA No. 150</v>
      </c>
      <c r="N79" s="393">
        <f>+REGISTRO_FOTOGRÁFICO!J80</f>
        <v>4</v>
      </c>
      <c r="O79" s="393">
        <f>+REGISTRO_FOTOGRÁFICO!K80</f>
        <v>149</v>
      </c>
      <c r="P79" s="393">
        <f>+REGISTRO_FOTOGRÁFICO!L80</f>
        <v>1</v>
      </c>
      <c r="Q79" s="393">
        <f>+REGISTRO_FOTOGRÁFICO!M80</f>
        <v>150</v>
      </c>
    </row>
    <row r="80" spans="1:17" ht="18" x14ac:dyDescent="0.25">
      <c r="B80" s="435"/>
      <c r="C80" s="438"/>
      <c r="D80" s="438"/>
      <c r="E80" s="438"/>
      <c r="F80" s="33" t="str">
        <f>+VLOOKUP(N80,PATOLOGÍAS!$D$3:$E$10,2,FALSE)</f>
        <v>Roturas de las soldaduras.</v>
      </c>
      <c r="G80" s="158" t="str">
        <f t="shared" si="37"/>
        <v>FOTOGRAFÍA No. 151</v>
      </c>
      <c r="H80" s="432"/>
      <c r="I80" s="432"/>
      <c r="J80" s="33" t="str">
        <f>+VLOOKUP(P80,PATOLOGÍAS!$D$3:$E$10,2,FALSE)</f>
        <v>Shelling o descascaramiento.</v>
      </c>
      <c r="K80" s="180" t="str">
        <f t="shared" si="38"/>
        <v>FOTOGRAFÍA No. 152</v>
      </c>
      <c r="N80" s="393">
        <f>+REGISTRO_FOTOGRÁFICO!J81</f>
        <v>5</v>
      </c>
      <c r="O80" s="393">
        <f>+REGISTRO_FOTOGRÁFICO!K81</f>
        <v>151</v>
      </c>
      <c r="P80" s="393">
        <f>+REGISTRO_FOTOGRÁFICO!L81</f>
        <v>4</v>
      </c>
      <c r="Q80" s="393">
        <f>+REGISTRO_FOTOGRÁFICO!M81</f>
        <v>152</v>
      </c>
    </row>
    <row r="81" spans="1:17" ht="18" x14ac:dyDescent="0.25">
      <c r="B81" s="435"/>
      <c r="C81" s="438"/>
      <c r="D81" s="438"/>
      <c r="E81" s="438"/>
      <c r="F81" s="33" t="str">
        <f>+VLOOKUP(N81,PATOLOGÍAS!$D$3:$E$10,2,FALSE)</f>
        <v>Shelling o descascaramiento.</v>
      </c>
      <c r="G81" s="158" t="str">
        <f t="shared" ref="G81:G82" si="39">"FOTOGRAFÍA No. "&amp;O81</f>
        <v>FOTOGRAFÍA No. 153</v>
      </c>
      <c r="H81" s="432"/>
      <c r="I81" s="432"/>
      <c r="J81" s="33" t="str">
        <f>+VLOOKUP(P81,PATOLOGÍAS!$D$3:$E$10,2,FALSE)</f>
        <v>Shelling o descascaramiento.</v>
      </c>
      <c r="K81" s="180" t="str">
        <f t="shared" ref="K81:K82" si="40">"FOTOGRAFÍA No. "&amp;Q81</f>
        <v>FOTOGRAFÍA No. 154</v>
      </c>
      <c r="N81" s="393">
        <f>+REGISTRO_FOTOGRÁFICO!J82</f>
        <v>4</v>
      </c>
      <c r="O81" s="393">
        <f>+REGISTRO_FOTOGRÁFICO!K82</f>
        <v>153</v>
      </c>
      <c r="P81" s="393">
        <f>+REGISTRO_FOTOGRÁFICO!L82</f>
        <v>4</v>
      </c>
      <c r="Q81" s="393">
        <f>+REGISTRO_FOTOGRÁFICO!M82</f>
        <v>154</v>
      </c>
    </row>
    <row r="82" spans="1:17" ht="18.75" thickBot="1" x14ac:dyDescent="0.3">
      <c r="B82" s="462"/>
      <c r="C82" s="464"/>
      <c r="D82" s="464"/>
      <c r="E82" s="464"/>
      <c r="F82" s="38" t="str">
        <f>+VLOOKUP(N82,PATOLOGÍAS!$D$3:$E$10,2,FALSE)</f>
        <v>Rotura en los extremos.</v>
      </c>
      <c r="G82" s="168" t="str">
        <f t="shared" si="39"/>
        <v>FOTOGRAFÍA No. 155</v>
      </c>
      <c r="H82" s="433"/>
      <c r="I82" s="433"/>
      <c r="J82" s="38" t="str">
        <f>+VLOOKUP(P82,PATOLOGÍAS!$D$3:$E$10,2,FALSE)</f>
        <v>Roturas de las soldaduras.</v>
      </c>
      <c r="K82" s="190" t="str">
        <f t="shared" si="40"/>
        <v>FOTOGRAFÍA No. 156</v>
      </c>
      <c r="N82" s="393">
        <f>+REGISTRO_FOTOGRÁFICO!J83</f>
        <v>1</v>
      </c>
      <c r="O82" s="393">
        <f>+REGISTRO_FOTOGRÁFICO!K83</f>
        <v>155</v>
      </c>
      <c r="P82" s="393">
        <f>+REGISTRO_FOTOGRÁFICO!L83</f>
        <v>5</v>
      </c>
      <c r="Q82" s="393">
        <f>+REGISTRO_FOTOGRÁFICO!M83</f>
        <v>156</v>
      </c>
    </row>
    <row r="83" spans="1:17" ht="18" x14ac:dyDescent="0.25">
      <c r="B83" s="403" t="str">
        <f>C78</f>
        <v>PK 49 + 000</v>
      </c>
      <c r="C83" s="406" t="str">
        <f>"PK "&amp;PATOLOGÍAS!B19&amp;" + 000"</f>
        <v>PK 50 + 000</v>
      </c>
      <c r="D83" s="406"/>
      <c r="E83" s="406">
        <v>1000</v>
      </c>
      <c r="F83" s="30" t="str">
        <f>+VLOOKUP(N83,PATOLOGÍAS!$D$3:$E$10,2,FALSE)</f>
        <v>Desgaste normal.</v>
      </c>
      <c r="G83" s="147" t="str">
        <f t="shared" ref="G83" si="41">"FOTOGRAFÍA No. "&amp;O83</f>
        <v>FOTOGRAFÍA No. 157</v>
      </c>
      <c r="H83" s="406"/>
      <c r="I83" s="406">
        <v>1000</v>
      </c>
      <c r="J83" s="30" t="str">
        <f>+VLOOKUP(P83,PATOLOGÍAS!$D$3:$E$10,2,FALSE)</f>
        <v>Shelling o descascaramiento.</v>
      </c>
      <c r="K83" s="169" t="str">
        <f t="shared" ref="K83" si="42">"FOTOGRAFÍA No. "&amp;Q83</f>
        <v>FOTOGRAFÍA No. 158</v>
      </c>
      <c r="N83" s="393">
        <f>+REGISTRO_FOTOGRÁFICO!J84</f>
        <v>7</v>
      </c>
      <c r="O83" s="393">
        <f>+REGISTRO_FOTOGRÁFICO!K84</f>
        <v>157</v>
      </c>
      <c r="P83" s="393">
        <f>+REGISTRO_FOTOGRÁFICO!L84</f>
        <v>4</v>
      </c>
      <c r="Q83" s="393">
        <f>+REGISTRO_FOTOGRÁFICO!M84</f>
        <v>158</v>
      </c>
    </row>
    <row r="84" spans="1:17" ht="18" x14ac:dyDescent="0.25">
      <c r="A84" s="22"/>
      <c r="B84" s="404"/>
      <c r="C84" s="407"/>
      <c r="D84" s="407"/>
      <c r="E84" s="407"/>
      <c r="F84" s="29" t="str">
        <f>+VLOOKUP(N84,PATOLOGÍAS!$D$3:$E$10,2,FALSE)</f>
        <v>Shelling o descascaramiento.</v>
      </c>
      <c r="G84" s="148" t="str">
        <f t="shared" ref="G84:G86" si="43">"FOTOGRAFÍA No. "&amp;O84</f>
        <v>FOTOGRAFÍA No. 159</v>
      </c>
      <c r="H84" s="407"/>
      <c r="I84" s="407"/>
      <c r="J84" s="29" t="str">
        <f>+VLOOKUP(P84,PATOLOGÍAS!$D$3:$E$10,2,FALSE)</f>
        <v>Desgaste normal.</v>
      </c>
      <c r="K84" s="170" t="str">
        <f t="shared" ref="K84:K86" si="44">"FOTOGRAFÍA No. "&amp;Q84</f>
        <v>FOTOGRAFÍA No. 160</v>
      </c>
      <c r="N84" s="393">
        <f>+REGISTRO_FOTOGRÁFICO!J85</f>
        <v>4</v>
      </c>
      <c r="O84" s="393">
        <f>+REGISTRO_FOTOGRÁFICO!K85</f>
        <v>159</v>
      </c>
      <c r="P84" s="393">
        <f>+REGISTRO_FOTOGRÁFICO!L85</f>
        <v>7</v>
      </c>
      <c r="Q84" s="393">
        <f>+REGISTRO_FOTOGRÁFICO!M85</f>
        <v>160</v>
      </c>
    </row>
    <row r="85" spans="1:17" ht="18" x14ac:dyDescent="0.25">
      <c r="B85" s="404"/>
      <c r="C85" s="407"/>
      <c r="D85" s="407"/>
      <c r="E85" s="407"/>
      <c r="F85" s="29" t="str">
        <f>+VLOOKUP(N85,PATOLOGÍAS!$D$3:$E$10,2,FALSE)</f>
        <v>Desgaste ondulatorio.</v>
      </c>
      <c r="G85" s="148" t="str">
        <f t="shared" si="43"/>
        <v>FOTOGRAFÍA No. 161</v>
      </c>
      <c r="H85" s="407"/>
      <c r="I85" s="407"/>
      <c r="J85" s="29" t="str">
        <f>+VLOOKUP(P85,PATOLOGÍAS!$D$3:$E$10,2,FALSE)</f>
        <v>Desgaste ondulatorio.</v>
      </c>
      <c r="K85" s="170" t="str">
        <f t="shared" si="44"/>
        <v>FOTOGRAFÍA No. 162</v>
      </c>
      <c r="N85" s="393">
        <f>+REGISTRO_FOTOGRÁFICO!J86</f>
        <v>8</v>
      </c>
      <c r="O85" s="393">
        <f>+REGISTRO_FOTOGRÁFICO!K86</f>
        <v>161</v>
      </c>
      <c r="P85" s="393">
        <f>+REGISTRO_FOTOGRÁFICO!L86</f>
        <v>8</v>
      </c>
      <c r="Q85" s="393">
        <f>+REGISTRO_FOTOGRÁFICO!M86</f>
        <v>162</v>
      </c>
    </row>
    <row r="86" spans="1:17" ht="18" x14ac:dyDescent="0.25">
      <c r="B86" s="404"/>
      <c r="C86" s="407"/>
      <c r="D86" s="407"/>
      <c r="E86" s="407"/>
      <c r="F86" s="29" t="str">
        <f>+VLOOKUP(N86,PATOLOGÍAS!$D$3:$E$10,2,FALSE)</f>
        <v>Shelling o descascaramiento.</v>
      </c>
      <c r="G86" s="148" t="str">
        <f t="shared" si="43"/>
        <v>FOTOGRAFÍA No. 163</v>
      </c>
      <c r="H86" s="407"/>
      <c r="I86" s="407"/>
      <c r="J86" s="29" t="str">
        <f>+VLOOKUP(P86,PATOLOGÍAS!$D$3:$E$10,2,FALSE)</f>
        <v>Shelling o descascaramiento.</v>
      </c>
      <c r="K86" s="170" t="str">
        <f t="shared" si="44"/>
        <v>FOTOGRAFÍA No. 164</v>
      </c>
      <c r="N86" s="393">
        <f>+REGISTRO_FOTOGRÁFICO!J87</f>
        <v>4</v>
      </c>
      <c r="O86" s="393">
        <f>+REGISTRO_FOTOGRÁFICO!K87</f>
        <v>163</v>
      </c>
      <c r="P86" s="393">
        <f>+REGISTRO_FOTOGRÁFICO!L87</f>
        <v>4</v>
      </c>
      <c r="Q86" s="393">
        <f>+REGISTRO_FOTOGRÁFICO!M87</f>
        <v>164</v>
      </c>
    </row>
    <row r="87" spans="1:17" ht="18.75" thickBot="1" x14ac:dyDescent="0.3">
      <c r="B87" s="405"/>
      <c r="C87" s="408"/>
      <c r="D87" s="408"/>
      <c r="E87" s="408"/>
      <c r="F87" s="31" t="str">
        <f>+VLOOKUP(N87,PATOLOGÍAS!$D$3:$E$10,2,FALSE)</f>
        <v>Desgaste normal.</v>
      </c>
      <c r="G87" s="149" t="str">
        <f t="shared" ref="G87" si="45">"FOTOGRAFÍA No. "&amp;O87</f>
        <v>FOTOGRAFÍA No. 165</v>
      </c>
      <c r="H87" s="408"/>
      <c r="I87" s="408"/>
      <c r="J87" s="31" t="str">
        <f>+VLOOKUP(P87,PATOLOGÍAS!$D$3:$E$10,2,FALSE)</f>
        <v>Shelling o descascaramiento.</v>
      </c>
      <c r="K87" s="171" t="str">
        <f t="shared" ref="K87" si="46">"FOTOGRAFÍA No. "&amp;Q87</f>
        <v>FOTOGRAFÍA No. 166</v>
      </c>
      <c r="N87" s="393">
        <f>+REGISTRO_FOTOGRÁFICO!J88</f>
        <v>7</v>
      </c>
      <c r="O87" s="393">
        <f>+REGISTRO_FOTOGRÁFICO!K88</f>
        <v>165</v>
      </c>
      <c r="P87" s="393">
        <f>+REGISTRO_FOTOGRÁFICO!L88</f>
        <v>4</v>
      </c>
      <c r="Q87" s="393">
        <f>+REGISTRO_FOTOGRÁFICO!M88</f>
        <v>166</v>
      </c>
    </row>
    <row r="88" spans="1:17" ht="18" x14ac:dyDescent="0.25">
      <c r="B88" s="409" t="str">
        <f>C83</f>
        <v>PK 50 + 000</v>
      </c>
      <c r="C88" s="412" t="str">
        <f>"PK "&amp;PATOLOGÍAS!B20&amp;" + 000"</f>
        <v>PK 51 + 000</v>
      </c>
      <c r="D88" s="412"/>
      <c r="E88" s="412">
        <v>1000</v>
      </c>
      <c r="F88" s="61" t="str">
        <f>+VLOOKUP(N88,PATOLOGÍAS!$D$3:$E$10,2,FALSE)</f>
        <v>Roturas de las soldaduras.</v>
      </c>
      <c r="G88" s="150" t="str">
        <f t="shared" ref="G88" si="47">"FOTOGRAFÍA No. "&amp;O88</f>
        <v>FOTOGRAFÍA No. 167</v>
      </c>
      <c r="H88" s="412"/>
      <c r="I88" s="412">
        <v>1000</v>
      </c>
      <c r="J88" s="61" t="str">
        <f>+VLOOKUP(P88,PATOLOGÍAS!$D$3:$E$10,2,FALSE)</f>
        <v>Desgaste normal.</v>
      </c>
      <c r="K88" s="172" t="str">
        <f t="shared" ref="K88" si="48">"FOTOGRAFÍA No. "&amp;Q88</f>
        <v>FOTOGRAFÍA No. 168</v>
      </c>
      <c r="N88" s="393">
        <f>+REGISTRO_FOTOGRÁFICO!J89</f>
        <v>5</v>
      </c>
      <c r="O88" s="393">
        <f>+REGISTRO_FOTOGRÁFICO!K89</f>
        <v>167</v>
      </c>
      <c r="P88" s="393">
        <f>+REGISTRO_FOTOGRÁFICO!L89</f>
        <v>7</v>
      </c>
      <c r="Q88" s="393">
        <f>+REGISTRO_FOTOGRÁFICO!M89</f>
        <v>168</v>
      </c>
    </row>
    <row r="89" spans="1:17" ht="18" x14ac:dyDescent="0.25">
      <c r="A89" s="22"/>
      <c r="B89" s="410"/>
      <c r="C89" s="413"/>
      <c r="D89" s="413"/>
      <c r="E89" s="413"/>
      <c r="F89" s="62" t="str">
        <f>+VLOOKUP(N89,PATOLOGÍAS!$D$3:$E$10,2,FALSE)</f>
        <v>Piel de serpiente.</v>
      </c>
      <c r="G89" s="151" t="str">
        <f t="shared" ref="G89" si="49">"FOTOGRAFÍA No. "&amp;O89</f>
        <v>FOTOGRAFÍA No. 169</v>
      </c>
      <c r="H89" s="413"/>
      <c r="I89" s="413"/>
      <c r="J89" s="62" t="str">
        <f>+VLOOKUP(P89,PATOLOGÍAS!$D$3:$E$10,2,FALSE)</f>
        <v>Shelling o descascaramiento.</v>
      </c>
      <c r="K89" s="173" t="str">
        <f t="shared" ref="K89" si="50">"FOTOGRAFÍA No. "&amp;Q89</f>
        <v>FOTOGRAFÍA No. 170</v>
      </c>
      <c r="N89" s="393">
        <f>+REGISTRO_FOTOGRÁFICO!J90</f>
        <v>3</v>
      </c>
      <c r="O89" s="393">
        <f>+REGISTRO_FOTOGRÁFICO!K90</f>
        <v>169</v>
      </c>
      <c r="P89" s="393">
        <f>+REGISTRO_FOTOGRÁFICO!L90</f>
        <v>4</v>
      </c>
      <c r="Q89" s="393">
        <f>+REGISTRO_FOTOGRÁFICO!M90</f>
        <v>170</v>
      </c>
    </row>
    <row r="90" spans="1:17" ht="18" x14ac:dyDescent="0.25">
      <c r="A90" s="22"/>
      <c r="B90" s="410"/>
      <c r="C90" s="413"/>
      <c r="D90" s="413"/>
      <c r="E90" s="413"/>
      <c r="F90" s="62" t="str">
        <f>+VLOOKUP(N90,PATOLOGÍAS!$D$3:$E$10,2,FALSE)</f>
        <v>Desgaste normal.</v>
      </c>
      <c r="G90" s="151" t="str">
        <f t="shared" ref="G90:G92" si="51">"FOTOGRAFÍA No. "&amp;O90</f>
        <v>FOTOGRAFÍA No. 171</v>
      </c>
      <c r="H90" s="413"/>
      <c r="I90" s="413"/>
      <c r="J90" s="62" t="str">
        <f>+VLOOKUP(P90,PATOLOGÍAS!$D$3:$E$10,2,FALSE)</f>
        <v>Shelling o descascaramiento.</v>
      </c>
      <c r="K90" s="173" t="str">
        <f t="shared" ref="K90:K92" si="52">"FOTOGRAFÍA No. "&amp;Q90</f>
        <v>FOTOGRAFÍA No. 172</v>
      </c>
      <c r="N90" s="393">
        <f>+REGISTRO_FOTOGRÁFICO!J91</f>
        <v>7</v>
      </c>
      <c r="O90" s="393">
        <f>+REGISTRO_FOTOGRÁFICO!K91</f>
        <v>171</v>
      </c>
      <c r="P90" s="393">
        <f>+REGISTRO_FOTOGRÁFICO!L91</f>
        <v>4</v>
      </c>
      <c r="Q90" s="393">
        <f>+REGISTRO_FOTOGRÁFICO!M91</f>
        <v>172</v>
      </c>
    </row>
    <row r="91" spans="1:17" ht="18" x14ac:dyDescent="0.25">
      <c r="A91" s="22"/>
      <c r="B91" s="410"/>
      <c r="C91" s="413"/>
      <c r="D91" s="413"/>
      <c r="E91" s="413"/>
      <c r="F91" s="62" t="str">
        <f>+VLOOKUP(N91,PATOLOGÍAS!$D$3:$E$10,2,FALSE)</f>
        <v>Shelling o descascaramiento.</v>
      </c>
      <c r="G91" s="151" t="str">
        <f t="shared" si="51"/>
        <v>FOTOGRAFÍA No. 173</v>
      </c>
      <c r="H91" s="413"/>
      <c r="I91" s="413"/>
      <c r="J91" s="62" t="str">
        <f>+VLOOKUP(P91,PATOLOGÍAS!$D$3:$E$10,2,FALSE)</f>
        <v>Piel de serpiente.</v>
      </c>
      <c r="K91" s="173" t="str">
        <f t="shared" si="52"/>
        <v>FOTOGRAFÍA No. 174</v>
      </c>
      <c r="N91" s="393">
        <f>+REGISTRO_FOTOGRÁFICO!J92</f>
        <v>4</v>
      </c>
      <c r="O91" s="393">
        <f>+REGISTRO_FOTOGRÁFICO!K92</f>
        <v>173</v>
      </c>
      <c r="P91" s="393">
        <f>+REGISTRO_FOTOGRÁFICO!L92</f>
        <v>3</v>
      </c>
      <c r="Q91" s="393">
        <f>+REGISTRO_FOTOGRÁFICO!M92</f>
        <v>174</v>
      </c>
    </row>
    <row r="92" spans="1:17" ht="18.75" thickBot="1" x14ac:dyDescent="0.3">
      <c r="A92" s="22"/>
      <c r="B92" s="411"/>
      <c r="C92" s="414"/>
      <c r="D92" s="414"/>
      <c r="E92" s="414"/>
      <c r="F92" s="63" t="str">
        <f>+VLOOKUP(N92,PATOLOGÍAS!$D$3:$E$10,2,FALSE)</f>
        <v>Rotura en los extremos.</v>
      </c>
      <c r="G92" s="161" t="str">
        <f t="shared" si="51"/>
        <v>FOTOGRAFÍA No. 175</v>
      </c>
      <c r="H92" s="414"/>
      <c r="I92" s="414"/>
      <c r="J92" s="63" t="str">
        <f>+VLOOKUP(P92,PATOLOGÍAS!$D$3:$E$10,2,FALSE)</f>
        <v>Desgaste ondulatorio.</v>
      </c>
      <c r="K92" s="183" t="str">
        <f t="shared" si="52"/>
        <v>FOTOGRAFÍA No. 176</v>
      </c>
      <c r="N92" s="393">
        <f>+REGISTRO_FOTOGRÁFICO!J93</f>
        <v>1</v>
      </c>
      <c r="O92" s="393">
        <f>+REGISTRO_FOTOGRÁFICO!K93</f>
        <v>175</v>
      </c>
      <c r="P92" s="393">
        <f>+REGISTRO_FOTOGRÁFICO!L93</f>
        <v>8</v>
      </c>
      <c r="Q92" s="393">
        <f>+REGISTRO_FOTOGRÁFICO!M93</f>
        <v>176</v>
      </c>
    </row>
    <row r="93" spans="1:17" ht="18" x14ac:dyDescent="0.25">
      <c r="B93" s="415" t="str">
        <f>C88</f>
        <v>PK 51 + 000</v>
      </c>
      <c r="C93" s="418" t="str">
        <f>"PK "&amp;PATOLOGÍAS!B21&amp;" + 000"</f>
        <v>PK 52 + 000</v>
      </c>
      <c r="D93" s="418"/>
      <c r="E93" s="418">
        <v>1000</v>
      </c>
      <c r="F93" s="68" t="str">
        <f>+VLOOKUP(N93,PATOLOGÍAS!$D$3:$E$10,2,FALSE)</f>
        <v>Desgaste normal.</v>
      </c>
      <c r="G93" s="162" t="str">
        <f t="shared" ref="G93" si="53">"FOTOGRAFÍA No. "&amp;O93</f>
        <v>FOTOGRAFÍA No. 177</v>
      </c>
      <c r="H93" s="453"/>
      <c r="I93" s="453">
        <v>1000</v>
      </c>
      <c r="J93" s="68" t="str">
        <f>+VLOOKUP(P93,PATOLOGÍAS!$D$3:$E$10,2,FALSE)</f>
        <v>Roturas de las soldaduras.</v>
      </c>
      <c r="K93" s="184" t="str">
        <f t="shared" ref="K93" si="54">"FOTOGRAFÍA No. "&amp;Q93</f>
        <v>FOTOGRAFÍA No. 178</v>
      </c>
      <c r="N93" s="393">
        <f>+REGISTRO_FOTOGRÁFICO!J94</f>
        <v>7</v>
      </c>
      <c r="O93" s="393">
        <f>+REGISTRO_FOTOGRÁFICO!K94</f>
        <v>177</v>
      </c>
      <c r="P93" s="393">
        <f>+REGISTRO_FOTOGRÁFICO!L94</f>
        <v>5</v>
      </c>
      <c r="Q93" s="393">
        <f>+REGISTRO_FOTOGRÁFICO!M94</f>
        <v>178</v>
      </c>
    </row>
    <row r="94" spans="1:17" ht="18" x14ac:dyDescent="0.25">
      <c r="B94" s="416"/>
      <c r="C94" s="419"/>
      <c r="D94" s="419"/>
      <c r="E94" s="419"/>
      <c r="F94" s="69" t="str">
        <f>+VLOOKUP(N94,PATOLOGÍAS!$D$3:$E$10,2,FALSE)</f>
        <v>Desgaste normal.</v>
      </c>
      <c r="G94" s="154" t="str">
        <f t="shared" ref="G94:G96" si="55">"FOTOGRAFÍA No. "&amp;O94</f>
        <v>FOTOGRAFÍA No. 179</v>
      </c>
      <c r="H94" s="454"/>
      <c r="I94" s="454"/>
      <c r="J94" s="69" t="str">
        <f>+VLOOKUP(P94,PATOLOGÍAS!$D$3:$E$10,2,FALSE)</f>
        <v>Roturas de las soldaduras.</v>
      </c>
      <c r="K94" s="176" t="str">
        <f t="shared" ref="K94:K96" si="56">"FOTOGRAFÍA No. "&amp;Q94</f>
        <v>FOTOGRAFÍA No. 180</v>
      </c>
      <c r="N94" s="393">
        <f>+REGISTRO_FOTOGRÁFICO!J95</f>
        <v>7</v>
      </c>
      <c r="O94" s="393">
        <f>+REGISTRO_FOTOGRÁFICO!K95</f>
        <v>179</v>
      </c>
      <c r="P94" s="393">
        <f>+REGISTRO_FOTOGRÁFICO!L95</f>
        <v>5</v>
      </c>
      <c r="Q94" s="393">
        <f>+REGISTRO_FOTOGRÁFICO!M95</f>
        <v>180</v>
      </c>
    </row>
    <row r="95" spans="1:17" ht="18" x14ac:dyDescent="0.25">
      <c r="A95" s="22"/>
      <c r="B95" s="416"/>
      <c r="C95" s="419"/>
      <c r="D95" s="419"/>
      <c r="E95" s="419"/>
      <c r="F95" s="69" t="str">
        <f>+VLOOKUP(N95,PATOLOGÍAS!$D$3:$E$10,2,FALSE)</f>
        <v>Shelling o descascaramiento.</v>
      </c>
      <c r="G95" s="154" t="str">
        <f t="shared" si="55"/>
        <v>FOTOGRAFÍA No. 181</v>
      </c>
      <c r="H95" s="454"/>
      <c r="I95" s="454"/>
      <c r="J95" s="69" t="str">
        <f>+VLOOKUP(P95,PATOLOGÍAS!$D$3:$E$10,2,FALSE)</f>
        <v>Desgaste ondulatorio.</v>
      </c>
      <c r="K95" s="176" t="str">
        <f t="shared" si="56"/>
        <v>FOTOGRAFÍA No. 182</v>
      </c>
      <c r="N95" s="393">
        <f>+REGISTRO_FOTOGRÁFICO!J96</f>
        <v>4</v>
      </c>
      <c r="O95" s="393">
        <f>+REGISTRO_FOTOGRÁFICO!K96</f>
        <v>181</v>
      </c>
      <c r="P95" s="393">
        <f>+REGISTRO_FOTOGRÁFICO!L96</f>
        <v>8</v>
      </c>
      <c r="Q95" s="393">
        <f>+REGISTRO_FOTOGRÁFICO!M96</f>
        <v>182</v>
      </c>
    </row>
    <row r="96" spans="1:17" ht="18" x14ac:dyDescent="0.25">
      <c r="B96" s="416"/>
      <c r="C96" s="419"/>
      <c r="D96" s="419"/>
      <c r="E96" s="419"/>
      <c r="F96" s="69" t="str">
        <f>+VLOOKUP(N96,PATOLOGÍAS!$D$3:$E$10,2,FALSE)</f>
        <v>Roturas de las soldaduras.</v>
      </c>
      <c r="G96" s="154" t="str">
        <f t="shared" si="55"/>
        <v>FOTOGRAFÍA No. 183</v>
      </c>
      <c r="H96" s="454"/>
      <c r="I96" s="454"/>
      <c r="J96" s="69" t="str">
        <f>+VLOOKUP(P96,PATOLOGÍAS!$D$3:$E$10,2,FALSE)</f>
        <v>Roturas de las soldaduras.</v>
      </c>
      <c r="K96" s="176" t="str">
        <f t="shared" si="56"/>
        <v>FOTOGRAFÍA No. 184</v>
      </c>
      <c r="N96" s="393">
        <f>+REGISTRO_FOTOGRÁFICO!J97</f>
        <v>5</v>
      </c>
      <c r="O96" s="393">
        <f>+REGISTRO_FOTOGRÁFICO!K97</f>
        <v>183</v>
      </c>
      <c r="P96" s="393">
        <f>+REGISTRO_FOTOGRÁFICO!L97</f>
        <v>5</v>
      </c>
      <c r="Q96" s="393">
        <f>+REGISTRO_FOTOGRÁFICO!M97</f>
        <v>184</v>
      </c>
    </row>
    <row r="97" spans="2:17" ht="18.75" thickBot="1" x14ac:dyDescent="0.3">
      <c r="B97" s="417"/>
      <c r="C97" s="420"/>
      <c r="D97" s="420"/>
      <c r="E97" s="420"/>
      <c r="F97" s="70" t="str">
        <f>+VLOOKUP(N97,PATOLOGÍAS!$D$3:$E$10,2,FALSE)</f>
        <v>Rotura en los extremos.</v>
      </c>
      <c r="G97" s="163" t="str">
        <f t="shared" ref="G97" si="57">"FOTOGRAFÍA No. "&amp;O97</f>
        <v>FOTOGRAFÍA No. 185</v>
      </c>
      <c r="H97" s="455"/>
      <c r="I97" s="455"/>
      <c r="J97" s="70" t="str">
        <f>+VLOOKUP(P97,PATOLOGÍAS!$D$3:$E$10,2,FALSE)</f>
        <v>Desgaste normal.</v>
      </c>
      <c r="K97" s="185" t="str">
        <f t="shared" ref="K97" si="58">"FOTOGRAFÍA No. "&amp;Q97</f>
        <v>FOTOGRAFÍA No. 186</v>
      </c>
      <c r="N97" s="393">
        <f>+REGISTRO_FOTOGRÁFICO!J98</f>
        <v>1</v>
      </c>
      <c r="O97" s="393">
        <f>+REGISTRO_FOTOGRÁFICO!K98</f>
        <v>185</v>
      </c>
      <c r="P97" s="393">
        <f>+REGISTRO_FOTOGRÁFICO!L98</f>
        <v>7</v>
      </c>
      <c r="Q97" s="393">
        <f>+REGISTRO_FOTOGRÁFICO!M98</f>
        <v>186</v>
      </c>
    </row>
    <row r="98" spans="2:17" s="22" customFormat="1" ht="18" x14ac:dyDescent="0.25">
      <c r="B98" s="397" t="str">
        <f>C93</f>
        <v>PK 52 + 000</v>
      </c>
      <c r="C98" s="400" t="str">
        <f>"PK "&amp;PATOLOGÍAS!B22&amp;" + 000"</f>
        <v>PK 53 + 000</v>
      </c>
      <c r="D98" s="400"/>
      <c r="E98" s="400">
        <v>1000</v>
      </c>
      <c r="F98" s="43" t="str">
        <f>+VLOOKUP(N98,PATOLOGÍAS!$D$3:$E$10,2,FALSE)</f>
        <v>Rotura en los extremos.</v>
      </c>
      <c r="G98" s="71" t="str">
        <f t="shared" ref="G98:G101" si="59">"FOTOGRAFÍA No. "&amp;O98</f>
        <v>FOTOGRAFÍA No. 187</v>
      </c>
      <c r="H98" s="400"/>
      <c r="I98" s="400">
        <v>1000</v>
      </c>
      <c r="J98" s="43" t="str">
        <f>+VLOOKUP(P98,PATOLOGÍAS!$D$3:$E$10,2,FALSE)</f>
        <v>Shelling o descascaramiento.</v>
      </c>
      <c r="K98" s="72" t="str">
        <f>"FOTOGRAFÍA No. "&amp;Q98</f>
        <v>FOTOGRAFÍA No. 188</v>
      </c>
      <c r="N98" s="393">
        <f>+REGISTRO_FOTOGRÁFICO!J99</f>
        <v>1</v>
      </c>
      <c r="O98" s="393">
        <f>+REGISTRO_FOTOGRÁFICO!K99</f>
        <v>187</v>
      </c>
      <c r="P98" s="393">
        <f>+REGISTRO_FOTOGRÁFICO!L99</f>
        <v>4</v>
      </c>
      <c r="Q98" s="393">
        <f>+REGISTRO_FOTOGRÁFICO!M99</f>
        <v>188</v>
      </c>
    </row>
    <row r="99" spans="2:17" s="22" customFormat="1" ht="18" x14ac:dyDescent="0.25">
      <c r="B99" s="398"/>
      <c r="C99" s="401"/>
      <c r="D99" s="401"/>
      <c r="E99" s="401"/>
      <c r="F99" s="41" t="str">
        <f>+VLOOKUP(N99,PATOLOGÍAS!$D$3:$E$10,2,FALSE)</f>
        <v>Shelling o descascaramiento.</v>
      </c>
      <c r="G99" s="73" t="str">
        <f t="shared" si="59"/>
        <v>FOTOGRAFÍA No. 189</v>
      </c>
      <c r="H99" s="401"/>
      <c r="I99" s="401"/>
      <c r="J99" s="41" t="str">
        <f>+VLOOKUP(P99,PATOLOGÍAS!$D$3:$E$10,2,FALSE)</f>
        <v>Piel de serpiente.</v>
      </c>
      <c r="K99" s="74" t="str">
        <f>"FOTOGRAFÍA No. "&amp;Q99</f>
        <v>FOTOGRAFÍA No. 190</v>
      </c>
      <c r="N99" s="393">
        <f>+REGISTRO_FOTOGRÁFICO!J100</f>
        <v>4</v>
      </c>
      <c r="O99" s="393">
        <f>+REGISTRO_FOTOGRÁFICO!K100</f>
        <v>189</v>
      </c>
      <c r="P99" s="393">
        <f>+REGISTRO_FOTOGRÁFICO!L100</f>
        <v>3</v>
      </c>
      <c r="Q99" s="393">
        <f>+REGISTRO_FOTOGRÁFICO!M100</f>
        <v>190</v>
      </c>
    </row>
    <row r="100" spans="2:17" s="22" customFormat="1" ht="18" x14ac:dyDescent="0.25">
      <c r="B100" s="398"/>
      <c r="C100" s="401"/>
      <c r="D100" s="401"/>
      <c r="E100" s="401"/>
      <c r="F100" s="41" t="str">
        <f>+VLOOKUP(N100,PATOLOGÍAS!$D$3:$E$10,2,FALSE)</f>
        <v>Piel de serpiente.</v>
      </c>
      <c r="G100" s="73" t="str">
        <f t="shared" si="59"/>
        <v>FOTOGRAFÍA No. 191</v>
      </c>
      <c r="H100" s="401"/>
      <c r="I100" s="401"/>
      <c r="J100" s="41" t="str">
        <f>+VLOOKUP(P100,PATOLOGÍAS!$D$3:$E$10,2,FALSE)</f>
        <v>Shelling o descascaramiento.</v>
      </c>
      <c r="K100" s="74" t="str">
        <f>"FOTOGRAFÍA No. "&amp;Q100</f>
        <v>FOTOGRAFÍA No. 192</v>
      </c>
      <c r="N100" s="393">
        <f>+REGISTRO_FOTOGRÁFICO!J101</f>
        <v>3</v>
      </c>
      <c r="O100" s="393">
        <f>+REGISTRO_FOTOGRÁFICO!K101</f>
        <v>191</v>
      </c>
      <c r="P100" s="393">
        <f>+REGISTRO_FOTOGRÁFICO!L101</f>
        <v>4</v>
      </c>
      <c r="Q100" s="393">
        <f>+REGISTRO_FOTOGRÁFICO!M101</f>
        <v>192</v>
      </c>
    </row>
    <row r="101" spans="2:17" s="22" customFormat="1" ht="18" x14ac:dyDescent="0.25">
      <c r="B101" s="398"/>
      <c r="C101" s="401"/>
      <c r="D101" s="401"/>
      <c r="E101" s="401"/>
      <c r="F101" s="41" t="str">
        <f>+VLOOKUP(N101,PATOLOGÍAS!$D$3:$E$10,2,FALSE)</f>
        <v>Desgaste normal.</v>
      </c>
      <c r="G101" s="73" t="str">
        <f t="shared" si="59"/>
        <v>FOTOGRAFÍA No. 193</v>
      </c>
      <c r="H101" s="401"/>
      <c r="I101" s="401"/>
      <c r="J101" s="41" t="str">
        <f>+VLOOKUP(P101,PATOLOGÍAS!$D$3:$E$10,2,FALSE)</f>
        <v>Desgaste normal.</v>
      </c>
      <c r="K101" s="74" t="str">
        <f>"FOTOGRAFÍA No. "&amp;Q101</f>
        <v>FOTOGRAFÍA No. 194</v>
      </c>
      <c r="N101" s="393">
        <f>+REGISTRO_FOTOGRÁFICO!J102</f>
        <v>7</v>
      </c>
      <c r="O101" s="393">
        <f>+REGISTRO_FOTOGRÁFICO!K102</f>
        <v>193</v>
      </c>
      <c r="P101" s="393">
        <f>+REGISTRO_FOTOGRÁFICO!L102</f>
        <v>7</v>
      </c>
      <c r="Q101" s="393">
        <f>+REGISTRO_FOTOGRÁFICO!M102</f>
        <v>194</v>
      </c>
    </row>
    <row r="102" spans="2:17" ht="18.75" thickBot="1" x14ac:dyDescent="0.3">
      <c r="B102" s="399"/>
      <c r="C102" s="402"/>
      <c r="D102" s="402"/>
      <c r="E102" s="402"/>
      <c r="F102" s="42" t="str">
        <f>+VLOOKUP(N102,PATOLOGÍAS!$D$3:$E$10,2,FALSE)</f>
        <v>Desgaste ondulatorio.</v>
      </c>
      <c r="G102" s="75" t="str">
        <f t="shared" ref="G102" si="60">"FOTOGRAFÍA No. "&amp;O102</f>
        <v>FOTOGRAFÍA No. 195</v>
      </c>
      <c r="H102" s="402"/>
      <c r="I102" s="402"/>
      <c r="J102" s="42" t="str">
        <f>+VLOOKUP(P102,PATOLOGÍAS!$D$3:$E$10,2,FALSE)</f>
        <v>Desgaste normal.</v>
      </c>
      <c r="K102" s="76" t="str">
        <f>"FOTOGRAFÍA No. "&amp;Q102</f>
        <v>FOTOGRAFÍA No. 196</v>
      </c>
      <c r="N102" s="393">
        <f>+REGISTRO_FOTOGRÁFICO!J103</f>
        <v>8</v>
      </c>
      <c r="O102" s="393">
        <f>+REGISTRO_FOTOGRÁFICO!K103</f>
        <v>195</v>
      </c>
      <c r="P102" s="393">
        <f>+REGISTRO_FOTOGRÁFICO!L103</f>
        <v>7</v>
      </c>
      <c r="Q102" s="393">
        <f>+REGISTRO_FOTOGRÁFICO!M103</f>
        <v>196</v>
      </c>
    </row>
  </sheetData>
  <mergeCells count="125">
    <mergeCell ref="H25:H29"/>
    <mergeCell ref="I25:I29"/>
    <mergeCell ref="B20:B24"/>
    <mergeCell ref="C20:C24"/>
    <mergeCell ref="D20:D24"/>
    <mergeCell ref="E20:E24"/>
    <mergeCell ref="H20:H24"/>
    <mergeCell ref="I20:I24"/>
    <mergeCell ref="B15:B19"/>
    <mergeCell ref="C15:C19"/>
    <mergeCell ref="D15:D19"/>
    <mergeCell ref="E15:E19"/>
    <mergeCell ref="H15:H19"/>
    <mergeCell ref="I15:I19"/>
    <mergeCell ref="B30:B34"/>
    <mergeCell ref="C30:C34"/>
    <mergeCell ref="D30:D34"/>
    <mergeCell ref="E30:E34"/>
    <mergeCell ref="H30:H34"/>
    <mergeCell ref="D58:D62"/>
    <mergeCell ref="E58:E62"/>
    <mergeCell ref="H58:H62"/>
    <mergeCell ref="B78:B82"/>
    <mergeCell ref="C78:C82"/>
    <mergeCell ref="D78:D82"/>
    <mergeCell ref="E78:E82"/>
    <mergeCell ref="B40:B44"/>
    <mergeCell ref="C40:C44"/>
    <mergeCell ref="D40:D44"/>
    <mergeCell ref="E40:E44"/>
    <mergeCell ref="B73:B77"/>
    <mergeCell ref="C73:C77"/>
    <mergeCell ref="D73:D77"/>
    <mergeCell ref="E73:E77"/>
    <mergeCell ref="I30:I34"/>
    <mergeCell ref="B35:B39"/>
    <mergeCell ref="C35:C39"/>
    <mergeCell ref="D35:D39"/>
    <mergeCell ref="E35:E39"/>
    <mergeCell ref="H35:H39"/>
    <mergeCell ref="I35:I39"/>
    <mergeCell ref="H93:H97"/>
    <mergeCell ref="I93:I97"/>
    <mergeCell ref="H78:H82"/>
    <mergeCell ref="I78:I82"/>
    <mergeCell ref="H63:H67"/>
    <mergeCell ref="H73:H77"/>
    <mergeCell ref="I73:I77"/>
    <mergeCell ref="E68:E72"/>
    <mergeCell ref="C45:C49"/>
    <mergeCell ref="D45:D49"/>
    <mergeCell ref="E45:E49"/>
    <mergeCell ref="H45:H49"/>
    <mergeCell ref="I45:I49"/>
    <mergeCell ref="H68:H72"/>
    <mergeCell ref="H50:H57"/>
    <mergeCell ref="B58:B62"/>
    <mergeCell ref="C58:C62"/>
    <mergeCell ref="P2:Q3"/>
    <mergeCell ref="B2:C3"/>
    <mergeCell ref="D3:E3"/>
    <mergeCell ref="D2:G2"/>
    <mergeCell ref="F3:F4"/>
    <mergeCell ref="G3:G4"/>
    <mergeCell ref="H2:K2"/>
    <mergeCell ref="H3:I3"/>
    <mergeCell ref="J3:J4"/>
    <mergeCell ref="K3:K4"/>
    <mergeCell ref="N2:O3"/>
    <mergeCell ref="B10:B14"/>
    <mergeCell ref="C10:C14"/>
    <mergeCell ref="D10:D14"/>
    <mergeCell ref="E10:E14"/>
    <mergeCell ref="I5:I9"/>
    <mergeCell ref="H5:H9"/>
    <mergeCell ref="I10:I14"/>
    <mergeCell ref="H10:H14"/>
    <mergeCell ref="B50:B57"/>
    <mergeCell ref="C50:C57"/>
    <mergeCell ref="D50:D57"/>
    <mergeCell ref="E50:E57"/>
    <mergeCell ref="I50:I57"/>
    <mergeCell ref="B5:B9"/>
    <mergeCell ref="C5:C9"/>
    <mergeCell ref="D5:D9"/>
    <mergeCell ref="E5:E9"/>
    <mergeCell ref="B25:B29"/>
    <mergeCell ref="C25:C29"/>
    <mergeCell ref="D25:D29"/>
    <mergeCell ref="E25:E29"/>
    <mergeCell ref="H40:H44"/>
    <mergeCell ref="I40:I44"/>
    <mergeCell ref="B45:B49"/>
    <mergeCell ref="I58:I62"/>
    <mergeCell ref="I68:I72"/>
    <mergeCell ref="B68:B72"/>
    <mergeCell ref="C68:C72"/>
    <mergeCell ref="D68:D72"/>
    <mergeCell ref="I63:I67"/>
    <mergeCell ref="B63:B67"/>
    <mergeCell ref="C63:C67"/>
    <mergeCell ref="D63:D67"/>
    <mergeCell ref="E63:E67"/>
    <mergeCell ref="B98:B102"/>
    <mergeCell ref="C98:C102"/>
    <mergeCell ref="D98:D102"/>
    <mergeCell ref="E98:E102"/>
    <mergeCell ref="H98:H102"/>
    <mergeCell ref="I98:I102"/>
    <mergeCell ref="B83:B87"/>
    <mergeCell ref="C83:C87"/>
    <mergeCell ref="D83:D87"/>
    <mergeCell ref="E83:E87"/>
    <mergeCell ref="H83:H87"/>
    <mergeCell ref="I83:I87"/>
    <mergeCell ref="B88:B92"/>
    <mergeCell ref="C88:C92"/>
    <mergeCell ref="D88:D92"/>
    <mergeCell ref="E88:E92"/>
    <mergeCell ref="H88:H92"/>
    <mergeCell ref="I88:I92"/>
    <mergeCell ref="B93:B97"/>
    <mergeCell ref="C93:C97"/>
    <mergeCell ref="D93:D97"/>
    <mergeCell ref="E93:E97"/>
  </mergeCells>
  <hyperlinks>
    <hyperlink ref="G98" location="REGISTRO_FOTOGRÁFICO!E99" display="REGISTRO_FOTOGRÁFICO!E99"/>
    <hyperlink ref="K98" location="REGISTRO_FOTOGRÁFICO!G99" display="REGISTRO_FOTOGRÁFICO!G99"/>
    <hyperlink ref="G99" location="REGISTRO_FOTOGRÁFICO!E100" display="REGISTRO_FOTOGRÁFICO!E100"/>
    <hyperlink ref="G100" location="REGISTRO_FOTOGRÁFICO!E101" display="REGISTRO_FOTOGRÁFICO!E101"/>
    <hyperlink ref="G101" location="REGISTRO_FOTOGRÁFICO!E102" display="REGISTRO_FOTOGRÁFICO!E102"/>
    <hyperlink ref="K99" location="REGISTRO_FOTOGRÁFICO!G100" display="REGISTRO_FOTOGRÁFICO!G100"/>
    <hyperlink ref="K100" location="REGISTRO_FOTOGRÁFICO!G101" display="REGISTRO_FOTOGRÁFICO!G101"/>
    <hyperlink ref="K101" location="REGISTRO_FOTOGRÁFICO!G102" display="REGISTRO_FOTOGRÁFICO!G102"/>
    <hyperlink ref="G102" location="REGISTRO_FOTOGRÁFICO!E103" display="REGISTRO_FOTOGRÁFICO!E103"/>
    <hyperlink ref="K102" location="REGISTRO_FOTOGRÁFICO!G103" display="REGISTRO_FOTOGRÁFICO!G103"/>
    <hyperlink ref="G5" location="REGISTRO_FOTOGRÁFICO!E6" display="REGISTRO_FOTOGRÁFICO!E6"/>
    <hyperlink ref="G6" location="REGISTRO_FOTOGRÁFICO!E7" display="REGISTRO_FOTOGRÁFICO!E7"/>
    <hyperlink ref="G7" location="REGISTRO_FOTOGRÁFICO!E8" display="REGISTRO_FOTOGRÁFICO!E8"/>
    <hyperlink ref="G8" location="REGISTRO_FOTOGRÁFICO!E9" display="REGISTRO_FOTOGRÁFICO!E9"/>
    <hyperlink ref="G9" location="REGISTRO_FOTOGRÁFICO!E10" display="REGISTRO_FOTOGRÁFICO!E10"/>
    <hyperlink ref="K5" location="REGISTRO_FOTOGRÁFICO!G6" display="REGISTRO_FOTOGRÁFICO!G6"/>
    <hyperlink ref="K6" location="REGISTRO_FOTOGRÁFICO!G7" display="REGISTRO_FOTOGRÁFICO!G7"/>
    <hyperlink ref="K7" location="REGISTRO_FOTOGRÁFICO!G8" display="REGISTRO_FOTOGRÁFICO!G8"/>
    <hyperlink ref="K8" location="REGISTRO_FOTOGRÁFICO!G9" display="REGISTRO_FOTOGRÁFICO!G9"/>
    <hyperlink ref="K9" location="REGISTRO_FOTOGRÁFICO!G10" display="REGISTRO_FOTOGRÁFICO!G10"/>
    <hyperlink ref="G10" location="REGISTRO_FOTOGRÁFICO!E11" display="REGISTRO_FOTOGRÁFICO!E11"/>
    <hyperlink ref="G11" location="REGISTRO_FOTOGRÁFICO!E12" display="REGISTRO_FOTOGRÁFICO!E12"/>
    <hyperlink ref="G12" location="REGISTRO_FOTOGRÁFICO!E13" display="REGISTRO_FOTOGRÁFICO!E13"/>
    <hyperlink ref="G13" location="REGISTRO_FOTOGRÁFICO!E14" display="REGISTRO_FOTOGRÁFICO!E14"/>
    <hyperlink ref="G14" location="REGISTRO_FOTOGRÁFICO!E15" display="REGISTRO_FOTOGRÁFICO!E15"/>
    <hyperlink ref="G15" location="REGISTRO_FOTOGRÁFICO!E16" display="REGISTRO_FOTOGRÁFICO!E16"/>
    <hyperlink ref="G16" location="REGISTRO_FOTOGRÁFICO!E17" display="REGISTRO_FOTOGRÁFICO!E17"/>
    <hyperlink ref="G17" location="REGISTRO_FOTOGRÁFICO!E18" display="REGISTRO_FOTOGRÁFICO!E18"/>
    <hyperlink ref="G18" location="REGISTRO_FOTOGRÁFICO!E19" display="REGISTRO_FOTOGRÁFICO!E19"/>
    <hyperlink ref="G19" location="REGISTRO_FOTOGRÁFICO!E20" display="REGISTRO_FOTOGRÁFICO!E20"/>
    <hyperlink ref="K10" location="REGISTRO_FOTOGRÁFICO!G11" display="REGISTRO_FOTOGRÁFICO!G11"/>
    <hyperlink ref="K11" location="REGISTRO_FOTOGRÁFICO!G12" display="REGISTRO_FOTOGRÁFICO!G12"/>
    <hyperlink ref="K12" location="REGISTRO_FOTOGRÁFICO!G13" display="REGISTRO_FOTOGRÁFICO!G13"/>
    <hyperlink ref="K13" location="REGISTRO_FOTOGRÁFICO!G14" display="REGISTRO_FOTOGRÁFICO!G14"/>
    <hyperlink ref="K14" location="REGISTRO_FOTOGRÁFICO!G15" display="REGISTRO_FOTOGRÁFICO!G15"/>
    <hyperlink ref="K15" location="REGISTRO_FOTOGRÁFICO!G16" display="REGISTRO_FOTOGRÁFICO!G16"/>
    <hyperlink ref="K16" location="REGISTRO_FOTOGRÁFICO!G17" display="REGISTRO_FOTOGRÁFICO!G17"/>
    <hyperlink ref="K17" location="REGISTRO_FOTOGRÁFICO!G18" display="REGISTRO_FOTOGRÁFICO!G18"/>
    <hyperlink ref="K18" location="REGISTRO_FOTOGRÁFICO!G19" display="REGISTRO_FOTOGRÁFICO!G19"/>
    <hyperlink ref="K19" location="REGISTRO_FOTOGRÁFICO!G20" display="REGISTRO_FOTOGRÁFICO!G20"/>
    <hyperlink ref="G20" location="REGISTRO_FOTOGRÁFICO!E21" display="REGISTRO_FOTOGRÁFICO!E21"/>
    <hyperlink ref="G21" location="REGISTRO_FOTOGRÁFICO!E22" display="REGISTRO_FOTOGRÁFICO!E22"/>
    <hyperlink ref="G22" location="REGISTRO_FOTOGRÁFICO!E23" display="REGISTRO_FOTOGRÁFICO!E23"/>
    <hyperlink ref="G23" location="REGISTRO_FOTOGRÁFICO!E24" display="REGISTRO_FOTOGRÁFICO!E24"/>
    <hyperlink ref="G24" location="REGISTRO_FOTOGRÁFICO!E25" display="REGISTRO_FOTOGRÁFICO!E25"/>
    <hyperlink ref="G25" location="REGISTRO_FOTOGRÁFICO!E26" display="REGISTRO_FOTOGRÁFICO!E26"/>
    <hyperlink ref="G26" location="REGISTRO_FOTOGRÁFICO!E27" display="REGISTRO_FOTOGRÁFICO!E27"/>
    <hyperlink ref="G27" location="REGISTRO_FOTOGRÁFICO!E28" display="REGISTRO_FOTOGRÁFICO!E28"/>
    <hyperlink ref="G28" location="REGISTRO_FOTOGRÁFICO!E29" display="REGISTRO_FOTOGRÁFICO!E29"/>
    <hyperlink ref="G29" location="REGISTRO_FOTOGRÁFICO!E30" display="REGISTRO_FOTOGRÁFICO!E30"/>
    <hyperlink ref="K20" location="REGISTRO_FOTOGRÁFICO!G21" display="REGISTRO_FOTOGRÁFICO!G21"/>
    <hyperlink ref="K21" location="REGISTRO_FOTOGRÁFICO!G22" display="REGISTRO_FOTOGRÁFICO!G22"/>
    <hyperlink ref="K22" location="REGISTRO_FOTOGRÁFICO!G23" display="REGISTRO_FOTOGRÁFICO!G23"/>
    <hyperlink ref="K23" location="REGISTRO_FOTOGRÁFICO!G24" display="REGISTRO_FOTOGRÁFICO!G24"/>
    <hyperlink ref="K24" location="REGISTRO_FOTOGRÁFICO!G25" display="REGISTRO_FOTOGRÁFICO!G25"/>
    <hyperlink ref="K25" location="REGISTRO_FOTOGRÁFICO!G26" display="REGISTRO_FOTOGRÁFICO!G26"/>
    <hyperlink ref="K26" location="REGISTRO_FOTOGRÁFICO!G27" display="REGISTRO_FOTOGRÁFICO!G27"/>
    <hyperlink ref="K27" location="REGISTRO_FOTOGRÁFICO!G28" display="REGISTRO_FOTOGRÁFICO!G28"/>
    <hyperlink ref="K28" location="REGISTRO_FOTOGRÁFICO!G29" display="REGISTRO_FOTOGRÁFICO!G29"/>
    <hyperlink ref="K29" location="REGISTRO_FOTOGRÁFICO!G30" display="REGISTRO_FOTOGRÁFICO!G30"/>
    <hyperlink ref="G30" location="REGISTRO_FOTOGRÁFICO!E31" display="REGISTRO_FOTOGRÁFICO!E31"/>
    <hyperlink ref="G31" location="REGISTRO_FOTOGRÁFICO!E32" display="REGISTRO_FOTOGRÁFICO!E32"/>
    <hyperlink ref="G32" location="REGISTRO_FOTOGRÁFICO!E33" display="REGISTRO_FOTOGRÁFICO!E33"/>
    <hyperlink ref="G33" location="REGISTRO_FOTOGRÁFICO!E34" display="REGISTRO_FOTOGRÁFICO!E34"/>
    <hyperlink ref="G34" location="REGISTRO_FOTOGRÁFICO!E35" display="REGISTRO_FOTOGRÁFICO!E35"/>
    <hyperlink ref="G35" location="REGISTRO_FOTOGRÁFICO!E36" display="REGISTRO_FOTOGRÁFICO!E36"/>
    <hyperlink ref="G36" location="REGISTRO_FOTOGRÁFICO!E37" display="REGISTRO_FOTOGRÁFICO!E37"/>
    <hyperlink ref="G37" location="REGISTRO_FOTOGRÁFICO!E38" display="REGISTRO_FOTOGRÁFICO!E38"/>
    <hyperlink ref="G38" location="REGISTRO_FOTOGRÁFICO!E39" display="REGISTRO_FOTOGRÁFICO!E39"/>
    <hyperlink ref="G39" location="REGISTRO_FOTOGRÁFICO!E40" display="REGISTRO_FOTOGRÁFICO!E40"/>
    <hyperlink ref="K30" location="REGISTRO_FOTOGRÁFICO!G31" display="REGISTRO_FOTOGRÁFICO!G31"/>
    <hyperlink ref="K31" location="REGISTRO_FOTOGRÁFICO!G32" display="REGISTRO_FOTOGRÁFICO!G32"/>
    <hyperlink ref="K32" location="REGISTRO_FOTOGRÁFICO!G33" display="REGISTRO_FOTOGRÁFICO!G33"/>
    <hyperlink ref="K33" location="REGISTRO_FOTOGRÁFICO!G34" display="REGISTRO_FOTOGRÁFICO!G34"/>
    <hyperlink ref="K34" location="REGISTRO_FOTOGRÁFICO!G35" display="REGISTRO_FOTOGRÁFICO!G35"/>
    <hyperlink ref="K35" location="REGISTRO_FOTOGRÁFICO!G36" display="REGISTRO_FOTOGRÁFICO!G36"/>
    <hyperlink ref="K36" location="REGISTRO_FOTOGRÁFICO!G37" display="REGISTRO_FOTOGRÁFICO!G37"/>
    <hyperlink ref="K37" location="REGISTRO_FOTOGRÁFICO!G38" display="REGISTRO_FOTOGRÁFICO!G38"/>
    <hyperlink ref="K38" location="REGISTRO_FOTOGRÁFICO!G39" display="REGISTRO_FOTOGRÁFICO!G39"/>
    <hyperlink ref="K39" location="REGISTRO_FOTOGRÁFICO!G40" display="REGISTRO_FOTOGRÁFICO!G40"/>
    <hyperlink ref="G40" location="REGISTRO_FOTOGRÁFICO!E41" display="REGISTRO_FOTOGRÁFICO!E41"/>
    <hyperlink ref="G41" location="REGISTRO_FOTOGRÁFICO!E42" display="REGISTRO_FOTOGRÁFICO!E42"/>
    <hyperlink ref="G42" location="REGISTRO_FOTOGRÁFICO!E43" display="REGISTRO_FOTOGRÁFICO!E43"/>
    <hyperlink ref="G43" location="REGISTRO_FOTOGRÁFICO!E44" display="REGISTRO_FOTOGRÁFICO!E44"/>
    <hyperlink ref="G44" location="REGISTRO_FOTOGRÁFICO!E45" display="REGISTRO_FOTOGRÁFICO!E45"/>
    <hyperlink ref="G45" location="REGISTRO_FOTOGRÁFICO!E46" display="REGISTRO_FOTOGRÁFICO!E46"/>
    <hyperlink ref="G46:G49" location="REGISTRO_FOTOGRÁFICO!E46" display="REGISTRO_FOTOGRÁFICO!E46"/>
    <hyperlink ref="G46" location="REGISTRO_FOTOGRÁFICO!E47" display="REGISTRO_FOTOGRÁFICO!E47"/>
    <hyperlink ref="G47" location="REGISTRO_FOTOGRÁFICO!E48" display="REGISTRO_FOTOGRÁFICO!E48"/>
    <hyperlink ref="G48" location="REGISTRO_FOTOGRÁFICO!E49" display="REGISTRO_FOTOGRÁFICO!E49"/>
    <hyperlink ref="G49" location="REGISTRO_FOTOGRÁFICO!E50" display="REGISTRO_FOTOGRÁFICO!E50"/>
    <hyperlink ref="G50" location="REGISTRO_FOTOGRÁFICO!E51" display="REGISTRO_FOTOGRÁFICO!E51"/>
    <hyperlink ref="G51" location="REGISTRO_FOTOGRÁFICO!E52" display="REGISTRO_FOTOGRÁFICO!E52"/>
    <hyperlink ref="G52" location="REGISTRO_FOTOGRÁFICO!E53" display="REGISTRO_FOTOGRÁFICO!E53"/>
    <hyperlink ref="G53" location="REGISTRO_FOTOGRÁFICO!E54" display="REGISTRO_FOTOGRÁFICO!E54"/>
    <hyperlink ref="G54" location="REGISTRO_FOTOGRÁFICO!E55" display="REGISTRO_FOTOGRÁFICO!E55"/>
    <hyperlink ref="G55" location="REGISTRO_FOTOGRÁFICO!E56" display="REGISTRO_FOTOGRÁFICO!E56"/>
    <hyperlink ref="G56" location="REGISTRO_FOTOGRÁFICO!E57" display="REGISTRO_FOTOGRÁFICO!E57"/>
    <hyperlink ref="G57" location="REGISTRO_FOTOGRÁFICO!E58" display="REGISTRO_FOTOGRÁFICO!E58"/>
    <hyperlink ref="K40" location="REGISTRO_FOTOGRÁFICO!G41" display="REGISTRO_FOTOGRÁFICO!G41"/>
    <hyperlink ref="K41" location="REGISTRO_FOTOGRÁFICO!G42" display="REGISTRO_FOTOGRÁFICO!G42"/>
    <hyperlink ref="K42" location="REGISTRO_FOTOGRÁFICO!G43" display="REGISTRO_FOTOGRÁFICO!G43"/>
    <hyperlink ref="K43" location="REGISTRO_FOTOGRÁFICO!G44" display="REGISTRO_FOTOGRÁFICO!G44"/>
    <hyperlink ref="K44" location="REGISTRO_FOTOGRÁFICO!G45" display="REGISTRO_FOTOGRÁFICO!G45"/>
    <hyperlink ref="K45" location="REGISTRO_FOTOGRÁFICO!G46" display="REGISTRO_FOTOGRÁFICO!G46"/>
    <hyperlink ref="K46" location="REGISTRO_FOTOGRÁFICO!G47" display="REGISTRO_FOTOGRÁFICO!G47"/>
    <hyperlink ref="K47" location="REGISTRO_FOTOGRÁFICO!G48" display="REGISTRO_FOTOGRÁFICO!G48"/>
    <hyperlink ref="K48" location="REGISTRO_FOTOGRÁFICO!G49" display="REGISTRO_FOTOGRÁFICO!G49"/>
    <hyperlink ref="K49" location="REGISTRO_FOTOGRÁFICO!G50" display="REGISTRO_FOTOGRÁFICO!G50"/>
    <hyperlink ref="K50" location="REGISTRO_FOTOGRÁFICO!G51" display="REGISTRO_FOTOGRÁFICO!G51"/>
    <hyperlink ref="K51" location="REGISTRO_FOTOGRÁFICO!G52" display="REGISTRO_FOTOGRÁFICO!G52"/>
    <hyperlink ref="K52" location="REGISTRO_FOTOGRÁFICO!G53" display="REGISTRO_FOTOGRÁFICO!G53"/>
    <hyperlink ref="K53" location="REGISTRO_FOTOGRÁFICO!G54" display="REGISTRO_FOTOGRÁFICO!G54"/>
    <hyperlink ref="K54" location="REGISTRO_FOTOGRÁFICO!G55" display="REGISTRO_FOTOGRÁFICO!G55"/>
    <hyperlink ref="K55" location="REGISTRO_FOTOGRÁFICO!G56" display="REGISTRO_FOTOGRÁFICO!G56"/>
    <hyperlink ref="K56" location="REGISTRO_FOTOGRÁFICO!G57" display="REGISTRO_FOTOGRÁFICO!G57"/>
    <hyperlink ref="K57" location="REGISTRO_FOTOGRÁFICO!G58" display="REGISTRO_FOTOGRÁFICO!G58"/>
    <hyperlink ref="G58" location="REGISTRO_FOTOGRÁFICO!E59" display="REGISTRO_FOTOGRÁFICO!E59"/>
    <hyperlink ref="G59" location="REGISTRO_FOTOGRÁFICO!E60" display="REGISTRO_FOTOGRÁFICO!E60"/>
    <hyperlink ref="G60" location="REGISTRO_FOTOGRÁFICO!E61" display="REGISTRO_FOTOGRÁFICO!E61"/>
    <hyperlink ref="G61" location="REGISTRO_FOTOGRÁFICO!E62" display="REGISTRO_FOTOGRÁFICO!E62"/>
    <hyperlink ref="G62" location="REGISTRO_FOTOGRÁFICO!E63" display="REGISTRO_FOTOGRÁFICO!E63"/>
    <hyperlink ref="G63" location="REGISTRO_FOTOGRÁFICO!E64" display="REGISTRO_FOTOGRÁFICO!E64"/>
    <hyperlink ref="G64" location="REGISTRO_FOTOGRÁFICO!E65" display="REGISTRO_FOTOGRÁFICO!E65"/>
    <hyperlink ref="G65" location="REGISTRO_FOTOGRÁFICO!E66" display="REGISTRO_FOTOGRÁFICO!E66"/>
    <hyperlink ref="G66" location="REGISTRO_FOTOGRÁFICO!E67" display="REGISTRO_FOTOGRÁFICO!E67"/>
    <hyperlink ref="G67" location="REGISTRO_FOTOGRÁFICO!E68" display="REGISTRO_FOTOGRÁFICO!E68"/>
    <hyperlink ref="K58" location="REGISTRO_FOTOGRÁFICO!G59" display="REGISTRO_FOTOGRÁFICO!G59"/>
    <hyperlink ref="K59" location="REGISTRO_FOTOGRÁFICO!G60" display="REGISTRO_FOTOGRÁFICO!G60"/>
    <hyperlink ref="K60" location="REGISTRO_FOTOGRÁFICO!G61" display="REGISTRO_FOTOGRÁFICO!G61"/>
    <hyperlink ref="K61" location="REGISTRO_FOTOGRÁFICO!G62" display="REGISTRO_FOTOGRÁFICO!G62"/>
    <hyperlink ref="K62" location="REGISTRO_FOTOGRÁFICO!G63" display="REGISTRO_FOTOGRÁFICO!G63"/>
    <hyperlink ref="K63" location="REGISTRO_FOTOGRÁFICO!G64" display="REGISTRO_FOTOGRÁFICO!G64"/>
    <hyperlink ref="K64" location="REGISTRO_FOTOGRÁFICO!G65" display="REGISTRO_FOTOGRÁFICO!G65"/>
    <hyperlink ref="K65" location="REGISTRO_FOTOGRÁFICO!G66" display="REGISTRO_FOTOGRÁFICO!G66"/>
    <hyperlink ref="K66" location="REGISTRO_FOTOGRÁFICO!G67" display="REGISTRO_FOTOGRÁFICO!G67"/>
    <hyperlink ref="K67" location="REGISTRO_FOTOGRÁFICO!G68" display="REGISTRO_FOTOGRÁFICO!G68"/>
    <hyperlink ref="G68" location="REGISTRO_FOTOGRÁFICO!E69" display="REGISTRO_FOTOGRÁFICO!E69"/>
    <hyperlink ref="G69" location="REGISTRO_FOTOGRÁFICO!E70" display="REGISTRO_FOTOGRÁFICO!E70"/>
    <hyperlink ref="G70" location="REGISTRO_FOTOGRÁFICO!E71" display="REGISTRO_FOTOGRÁFICO!E71"/>
    <hyperlink ref="G71" location="REGISTRO_FOTOGRÁFICO!E72" display="REGISTRO_FOTOGRÁFICO!E72"/>
    <hyperlink ref="G72" location="REGISTRO_FOTOGRÁFICO!E73" display="REGISTRO_FOTOGRÁFICO!E73"/>
    <hyperlink ref="G73" location="REGISTRO_FOTOGRÁFICO!E74" display="REGISTRO_FOTOGRÁFICO!E74"/>
    <hyperlink ref="G74" location="REGISTRO_FOTOGRÁFICO!E75" display="REGISTRO_FOTOGRÁFICO!E75"/>
    <hyperlink ref="G75" location="REGISTRO_FOTOGRÁFICO!E76" display="REGISTRO_FOTOGRÁFICO!E76"/>
    <hyperlink ref="G76" location="REGISTRO_FOTOGRÁFICO!E77" display="REGISTRO_FOTOGRÁFICO!E77"/>
    <hyperlink ref="G77" location="REGISTRO_FOTOGRÁFICO!E78" display="REGISTRO_FOTOGRÁFICO!E78"/>
    <hyperlink ref="K68" location="REGISTRO_FOTOGRÁFICO!G69" display="REGISTRO_FOTOGRÁFICO!G69"/>
    <hyperlink ref="K69" location="REGISTRO_FOTOGRÁFICO!G70" display="REGISTRO_FOTOGRÁFICO!G70"/>
    <hyperlink ref="K70" location="REGISTRO_FOTOGRÁFICO!G71" display="REGISTRO_FOTOGRÁFICO!G71"/>
    <hyperlink ref="K71" location="REGISTRO_FOTOGRÁFICO!G72" display="REGISTRO_FOTOGRÁFICO!G72"/>
    <hyperlink ref="K72" location="REGISTRO_FOTOGRÁFICO!G73" display="REGISTRO_FOTOGRÁFICO!G73"/>
    <hyperlink ref="K73" location="REGISTRO_FOTOGRÁFICO!G74" display="REGISTRO_FOTOGRÁFICO!G74"/>
    <hyperlink ref="K74" location="REGISTRO_FOTOGRÁFICO!G75" display="REGISTRO_FOTOGRÁFICO!G75"/>
    <hyperlink ref="K75" location="REGISTRO_FOTOGRÁFICO!G76" display="REGISTRO_FOTOGRÁFICO!G76"/>
    <hyperlink ref="K76" location="REGISTRO_FOTOGRÁFICO!G77" display="REGISTRO_FOTOGRÁFICO!G77"/>
    <hyperlink ref="K77" location="REGISTRO_FOTOGRÁFICO!G78" display="REGISTRO_FOTOGRÁFICO!G78"/>
    <hyperlink ref="G78" location="REGISTRO_FOTOGRÁFICO!E79" display="REGISTRO_FOTOGRÁFICO!E79"/>
    <hyperlink ref="G79" location="REGISTRO_FOTOGRÁFICO!E80" display="REGISTRO_FOTOGRÁFICO!E80"/>
    <hyperlink ref="G80" location="REGISTRO_FOTOGRÁFICO!E81" display="REGISTRO_FOTOGRÁFICO!E81"/>
    <hyperlink ref="G81" location="REGISTRO_FOTOGRÁFICO!E82" display="REGISTRO_FOTOGRÁFICO!E82"/>
    <hyperlink ref="G82" location="REGISTRO_FOTOGRÁFICO!E83" display="REGISTRO_FOTOGRÁFICO!E83"/>
    <hyperlink ref="G83" location="REGISTRO_FOTOGRÁFICO!E84" display="REGISTRO_FOTOGRÁFICO!E84"/>
    <hyperlink ref="G84" location="REGISTRO_FOTOGRÁFICO!E85" display="REGISTRO_FOTOGRÁFICO!E85"/>
    <hyperlink ref="G85" location="REGISTRO_FOTOGRÁFICO!E86" display="REGISTRO_FOTOGRÁFICO!E86"/>
    <hyperlink ref="G86" location="REGISTRO_FOTOGRÁFICO!E87" display="REGISTRO_FOTOGRÁFICO!E87"/>
    <hyperlink ref="G87" location="REGISTRO_FOTOGRÁFICO!E88" display="REGISTRO_FOTOGRÁFICO!E88"/>
    <hyperlink ref="K78" location="REGISTRO_FOTOGRÁFICO!G79" display="REGISTRO_FOTOGRÁFICO!G79"/>
    <hyperlink ref="K79" location="REGISTRO_FOTOGRÁFICO!G80" display="REGISTRO_FOTOGRÁFICO!G80"/>
    <hyperlink ref="K80" location="REGISTRO_FOTOGRÁFICO!G81" display="REGISTRO_FOTOGRÁFICO!G81"/>
    <hyperlink ref="K81" location="REGISTRO_FOTOGRÁFICO!G82" display="REGISTRO_FOTOGRÁFICO!G82"/>
    <hyperlink ref="K82" location="REGISTRO_FOTOGRÁFICO!G83" display="REGISTRO_FOTOGRÁFICO!G83"/>
    <hyperlink ref="K83" location="REGISTRO_FOTOGRÁFICO!G84" display="REGISTRO_FOTOGRÁFICO!G84"/>
    <hyperlink ref="K84" location="REGISTRO_FOTOGRÁFICO!G85" display="REGISTRO_FOTOGRÁFICO!G85"/>
    <hyperlink ref="K85" location="REGISTRO_FOTOGRÁFICO!G86" display="REGISTRO_FOTOGRÁFICO!G86"/>
    <hyperlink ref="K86" location="REGISTRO_FOTOGRÁFICO!G87" display="REGISTRO_FOTOGRÁFICO!G87"/>
    <hyperlink ref="K87" location="REGISTRO_FOTOGRÁFICO!G88" display="REGISTRO_FOTOGRÁFICO!G88"/>
    <hyperlink ref="G88" location="REGISTRO_FOTOGRÁFICO!E89" display="REGISTRO_FOTOGRÁFICO!E89"/>
    <hyperlink ref="G89" location="REGISTRO_FOTOGRÁFICO!E90" display="REGISTRO_FOTOGRÁFICO!E90"/>
    <hyperlink ref="G90" location="REGISTRO_FOTOGRÁFICO!E91" display="REGISTRO_FOTOGRÁFICO!E91"/>
    <hyperlink ref="G91" location="REGISTRO_FOTOGRÁFICO!E92" display="REGISTRO_FOTOGRÁFICO!E92"/>
    <hyperlink ref="G92" location="REGISTRO_FOTOGRÁFICO!E93" display="REGISTRO_FOTOGRÁFICO!E93"/>
    <hyperlink ref="G93" location="REGISTRO_FOTOGRÁFICO!E94" display="REGISTRO_FOTOGRÁFICO!E94"/>
    <hyperlink ref="G94" location="REGISTRO_FOTOGRÁFICO!E95" display="REGISTRO_FOTOGRÁFICO!E95"/>
    <hyperlink ref="G95" location="REGISTRO_FOTOGRÁFICO!E96" display="REGISTRO_FOTOGRÁFICO!E96"/>
    <hyperlink ref="G96" location="REGISTRO_FOTOGRÁFICO!E97" display="REGISTRO_FOTOGRÁFICO!E97"/>
    <hyperlink ref="G97" location="REGISTRO_FOTOGRÁFICO!E98" display="REGISTRO_FOTOGRÁFICO!E98"/>
    <hyperlink ref="K88" location="REGISTRO_FOTOGRÁFICO!G89" display="REGISTRO_FOTOGRÁFICO!G89"/>
    <hyperlink ref="K89" location="REGISTRO_FOTOGRÁFICO!G90" display="REGISTRO_FOTOGRÁFICO!G90"/>
    <hyperlink ref="K90" location="REGISTRO_FOTOGRÁFICO!G91" display="REGISTRO_FOTOGRÁFICO!G91"/>
    <hyperlink ref="K91" location="REGISTRO_FOTOGRÁFICO!G92" display="REGISTRO_FOTOGRÁFICO!G92"/>
    <hyperlink ref="K92" location="REGISTRO_FOTOGRÁFICO!G93" display="REGISTRO_FOTOGRÁFICO!G93"/>
    <hyperlink ref="K93" location="REGISTRO_FOTOGRÁFICO!G94" display="REGISTRO_FOTOGRÁFICO!G94"/>
    <hyperlink ref="K94" location="REGISTRO_FOTOGRÁFICO!G95" display="REGISTRO_FOTOGRÁFICO!G95"/>
    <hyperlink ref="K95" location="REGISTRO_FOTOGRÁFICO!G96" display="REGISTRO_FOTOGRÁFICO!G96"/>
    <hyperlink ref="K96" location="REGISTRO_FOTOGRÁFICO!G97" display="REGISTRO_FOTOGRÁFICO!G97"/>
    <hyperlink ref="K97" location="REGISTRO_FOTOGRÁFICO!G98" display="REGISTRO_FOTOGRÁFICO!G98"/>
  </hyperlinks>
  <pageMargins left="0.7" right="0.7" top="0.75" bottom="0.75" header="0.3" footer="0.3"/>
  <pageSetup paperSize="9" scale="41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B1:N75"/>
  <sheetViews>
    <sheetView view="pageBreakPreview" topLeftCell="D22" zoomScaleNormal="100" zoomScaleSheetLayoutView="100" workbookViewId="0">
      <selection activeCell="K22" sqref="K1:N1048576"/>
    </sheetView>
  </sheetViews>
  <sheetFormatPr baseColWidth="10" defaultRowHeight="16.5" x14ac:dyDescent="0.25"/>
  <cols>
    <col min="1" max="1" width="3.7109375" style="1" customWidth="1"/>
    <col min="2" max="3" width="10.5703125" style="1" bestFit="1" customWidth="1"/>
    <col min="4" max="4" width="10.42578125" style="1" bestFit="1" customWidth="1"/>
    <col min="5" max="5" width="39.28515625" style="1" bestFit="1" customWidth="1"/>
    <col min="6" max="6" width="19.28515625" style="1" bestFit="1" customWidth="1"/>
    <col min="7" max="7" width="34" style="193" bestFit="1" customWidth="1"/>
    <col min="8" max="8" width="19.28515625" style="193" bestFit="1" customWidth="1"/>
    <col min="9" max="9" width="3.7109375" style="1" customWidth="1"/>
    <col min="10" max="10" width="6.28515625" style="1" customWidth="1"/>
    <col min="11" max="11" width="11.85546875" style="1" hidden="1" customWidth="1"/>
    <col min="12" max="12" width="13.140625" style="1" hidden="1" customWidth="1"/>
    <col min="13" max="13" width="11.85546875" style="1" hidden="1" customWidth="1"/>
    <col min="14" max="14" width="13.140625" style="1" hidden="1" customWidth="1"/>
    <col min="15" max="16384" width="11.42578125" style="1"/>
  </cols>
  <sheetData>
    <row r="1" spans="2:14" ht="17.25" thickBot="1" x14ac:dyDescent="0.3"/>
    <row r="2" spans="2:14" ht="15" customHeight="1" x14ac:dyDescent="0.25">
      <c r="B2" s="444" t="s">
        <v>0</v>
      </c>
      <c r="C2" s="445"/>
      <c r="D2" s="445" t="s">
        <v>12</v>
      </c>
      <c r="E2" s="445"/>
      <c r="F2" s="445"/>
      <c r="G2" s="445"/>
      <c r="H2" s="449"/>
      <c r="K2" s="486" t="str">
        <f>D2</f>
        <v>TRAVIESAS</v>
      </c>
      <c r="L2" s="487"/>
      <c r="M2" s="487"/>
      <c r="N2" s="488"/>
    </row>
    <row r="3" spans="2:14" ht="17.25" thickBot="1" x14ac:dyDescent="0.3">
      <c r="B3" s="7" t="s">
        <v>1</v>
      </c>
      <c r="C3" s="124" t="s">
        <v>2</v>
      </c>
      <c r="D3" s="124" t="s">
        <v>28</v>
      </c>
      <c r="E3" s="124" t="s">
        <v>6</v>
      </c>
      <c r="F3" s="124" t="s">
        <v>7</v>
      </c>
      <c r="G3" s="124" t="s">
        <v>6</v>
      </c>
      <c r="H3" s="125" t="s">
        <v>7</v>
      </c>
      <c r="K3" s="208" t="str">
        <f>+E3</f>
        <v>PATOLOGÍA</v>
      </c>
      <c r="L3" s="209" t="str">
        <f>+F3</f>
        <v>FOTOGRAFÍA</v>
      </c>
      <c r="M3" s="209" t="str">
        <f>+E3</f>
        <v>PATOLOGÍA</v>
      </c>
      <c r="N3" s="210" t="str">
        <f>+F3</f>
        <v>FOTOGRAFÍA</v>
      </c>
    </row>
    <row r="4" spans="2:14" ht="18" x14ac:dyDescent="0.25">
      <c r="B4" s="403" t="str">
        <f>"PK "&amp;PATOLOGÍAS!B3&amp;" + 000"</f>
        <v>PK 34 + 000</v>
      </c>
      <c r="C4" s="406" t="str">
        <f>"PK "&amp;PATOLOGÍAS!B4&amp;" + 000"</f>
        <v>PK 35 + 000</v>
      </c>
      <c r="D4" s="483" t="s">
        <v>42</v>
      </c>
      <c r="E4" s="111" t="str">
        <f>+VLOOKUP(K4,PATOLOGÍAS!$D$3:$F$10,3,FALSE)</f>
        <v>Fallo por condiciones climáticas.</v>
      </c>
      <c r="F4" s="147" t="str">
        <f>"FOTOGRAFÍA No. "&amp;L4</f>
        <v>FOTOGRAFÍA No. 197</v>
      </c>
      <c r="G4" s="111" t="str">
        <f>+VLOOKUP(M4,PATOLOGÍAS!$D$3:$F$10,3,FALSE)</f>
        <v>Deterioro de la zona del asiento del carril.</v>
      </c>
      <c r="H4" s="169" t="str">
        <f>"FOTOGRAFÍA No. "&amp;N4</f>
        <v>FOTOGRAFÍA No. 198</v>
      </c>
      <c r="K4" s="77">
        <f>+REGISTRO_FOTOGRÁFICO!J107</f>
        <v>3</v>
      </c>
      <c r="L4" s="15">
        <f>+REGISTRO_FOTOGRÁFICO!K107</f>
        <v>197</v>
      </c>
      <c r="M4" s="15">
        <f>+REGISTRO_FOTOGRÁFICO!L107</f>
        <v>1</v>
      </c>
      <c r="N4" s="16">
        <f>+REGISTRO_FOTOGRÁFICO!M107</f>
        <v>198</v>
      </c>
    </row>
    <row r="5" spans="2:14" ht="18" x14ac:dyDescent="0.25">
      <c r="B5" s="404"/>
      <c r="C5" s="407"/>
      <c r="D5" s="484"/>
      <c r="E5" s="112" t="str">
        <f>+VLOOKUP(K5,PATOLOGÍAS!$D$3:$F$10,3,FALSE)</f>
        <v>Fisuración (flexión; longitudinal).</v>
      </c>
      <c r="F5" s="148" t="str">
        <f t="shared" ref="F5:F8" si="0">"FOTOGRAFÍA No. "&amp;L5</f>
        <v>FOTOGRAFÍA No. 199</v>
      </c>
      <c r="G5" s="112" t="str">
        <f>+VLOOKUP(M5,PATOLOGÍAS!$D$3:$F$10,3,FALSE)</f>
        <v>Fallo por condiciones climáticas.</v>
      </c>
      <c r="H5" s="170" t="str">
        <f t="shared" ref="H5:H8" si="1">"FOTOGRAFÍA No. "&amp;N5</f>
        <v>FOTOGRAFÍA No. 200</v>
      </c>
      <c r="K5" s="78">
        <f>+REGISTRO_FOTOGRÁFICO!J108</f>
        <v>2</v>
      </c>
      <c r="L5" s="4">
        <f>+REGISTRO_FOTOGRÁFICO!K108</f>
        <v>199</v>
      </c>
      <c r="M5" s="4">
        <f>+REGISTRO_FOTOGRÁFICO!L108</f>
        <v>3</v>
      </c>
      <c r="N5" s="17">
        <f>+REGISTRO_FOTOGRÁFICO!M108</f>
        <v>200</v>
      </c>
    </row>
    <row r="6" spans="2:14" ht="18" x14ac:dyDescent="0.25">
      <c r="B6" s="404"/>
      <c r="C6" s="407"/>
      <c r="D6" s="484"/>
      <c r="E6" s="112" t="str">
        <f>+VLOOKUP(K6,PATOLOGÍAS!$D$3:$F$10,3,FALSE)</f>
        <v>Fallo por condiciones climáticas.</v>
      </c>
      <c r="F6" s="148" t="str">
        <f t="shared" si="0"/>
        <v>FOTOGRAFÍA No. 201</v>
      </c>
      <c r="G6" s="112" t="str">
        <f>+VLOOKUP(M6,PATOLOGÍAS!$D$3:$F$10,3,FALSE)</f>
        <v>Fallo por condiciones climáticas.</v>
      </c>
      <c r="H6" s="170" t="str">
        <f t="shared" si="1"/>
        <v>FOTOGRAFÍA No. 202</v>
      </c>
      <c r="K6" s="78">
        <f>+REGISTRO_FOTOGRÁFICO!J109</f>
        <v>3</v>
      </c>
      <c r="L6" s="4">
        <f>+REGISTRO_FOTOGRÁFICO!K109</f>
        <v>201</v>
      </c>
      <c r="M6" s="4">
        <f>+REGISTRO_FOTOGRÁFICO!L109</f>
        <v>3</v>
      </c>
      <c r="N6" s="17">
        <f>+REGISTRO_FOTOGRÁFICO!M109</f>
        <v>202</v>
      </c>
    </row>
    <row r="7" spans="2:14" ht="18" x14ac:dyDescent="0.25">
      <c r="B7" s="404"/>
      <c r="C7" s="407"/>
      <c r="D7" s="484"/>
      <c r="E7" s="112" t="str">
        <f>+VLOOKUP(K7,PATOLOGÍAS!$D$3:$F$10,3,FALSE)</f>
        <v>Fallo por condiciones climáticas.</v>
      </c>
      <c r="F7" s="148" t="str">
        <f t="shared" si="0"/>
        <v>FOTOGRAFÍA No. 203</v>
      </c>
      <c r="G7" s="112" t="str">
        <f>+VLOOKUP(M7,PATOLOGÍAS!$D$3:$F$10,3,FALSE)</f>
        <v>Fallo por condiciones climáticas.</v>
      </c>
      <c r="H7" s="170" t="str">
        <f t="shared" si="1"/>
        <v>FOTOGRAFÍA No. 204</v>
      </c>
      <c r="K7" s="78">
        <f>+REGISTRO_FOTOGRÁFICO!J110</f>
        <v>3</v>
      </c>
      <c r="L7" s="4">
        <f>+REGISTRO_FOTOGRÁFICO!K110</f>
        <v>203</v>
      </c>
      <c r="M7" s="4">
        <f>+REGISTRO_FOTOGRÁFICO!L110</f>
        <v>3</v>
      </c>
      <c r="N7" s="17">
        <f>+REGISTRO_FOTOGRÁFICO!M110</f>
        <v>204</v>
      </c>
    </row>
    <row r="8" spans="2:14" ht="18.75" thickBot="1" x14ac:dyDescent="0.3">
      <c r="B8" s="405"/>
      <c r="C8" s="408"/>
      <c r="D8" s="485"/>
      <c r="E8" s="113" t="str">
        <f>+VLOOKUP(K8,PATOLOGÍAS!$D$3:$F$10,3,FALSE)</f>
        <v>Fallo por condiciones climáticas.</v>
      </c>
      <c r="F8" s="149" t="str">
        <f t="shared" si="0"/>
        <v>FOTOGRAFÍA No. 205</v>
      </c>
      <c r="G8" s="113" t="str">
        <f>+VLOOKUP(M8,PATOLOGÍAS!$D$3:$F$10,3,FALSE)</f>
        <v>Fisuración (flexión; longitudinal).</v>
      </c>
      <c r="H8" s="171" t="str">
        <f t="shared" si="1"/>
        <v>FOTOGRAFÍA No. 206</v>
      </c>
      <c r="K8" s="79">
        <f>+REGISTRO_FOTOGRÁFICO!J111</f>
        <v>3</v>
      </c>
      <c r="L8" s="18">
        <f>+REGISTRO_FOTOGRÁFICO!K111</f>
        <v>205</v>
      </c>
      <c r="M8" s="18">
        <f>+REGISTRO_FOTOGRÁFICO!L111</f>
        <v>2</v>
      </c>
      <c r="N8" s="19">
        <f>+REGISTRO_FOTOGRÁFICO!M111</f>
        <v>206</v>
      </c>
    </row>
    <row r="9" spans="2:14" ht="18" x14ac:dyDescent="0.25">
      <c r="B9" s="409" t="str">
        <f>C4</f>
        <v>PK 35 + 000</v>
      </c>
      <c r="C9" s="412" t="str">
        <f>"PK "&amp;PATOLOGÍAS!B5&amp;" + 000"</f>
        <v>PK 36 + 000</v>
      </c>
      <c r="D9" s="498" t="s">
        <v>42</v>
      </c>
      <c r="E9" s="114" t="str">
        <f>+VLOOKUP(K9,PATOLOGÍAS!$D$3:$F$10,3,FALSE)</f>
        <v>Deterioro de la zona del asiento del carril.</v>
      </c>
      <c r="F9" s="150" t="str">
        <f>"FOTOGRAFÍA No. "&amp;L9</f>
        <v>FOTOGRAFÍA No. 207</v>
      </c>
      <c r="G9" s="114" t="str">
        <f>+VLOOKUP(M9,PATOLOGÍAS!$D$3:$F$10,3,FALSE)</f>
        <v>Fisuración (flexión; longitudinal).</v>
      </c>
      <c r="H9" s="172" t="str">
        <f>"FOTOGRAFÍA No. "&amp;N9</f>
        <v>FOTOGRAFÍA No. 208</v>
      </c>
      <c r="K9" s="77">
        <f>+REGISTRO_FOTOGRÁFICO!J112</f>
        <v>1</v>
      </c>
      <c r="L9" s="15">
        <f>+REGISTRO_FOTOGRÁFICO!K112</f>
        <v>207</v>
      </c>
      <c r="M9" s="15">
        <f>+REGISTRO_FOTOGRÁFICO!L112</f>
        <v>2</v>
      </c>
      <c r="N9" s="16">
        <f>+REGISTRO_FOTOGRÁFICO!M112</f>
        <v>208</v>
      </c>
    </row>
    <row r="10" spans="2:14" ht="18" x14ac:dyDescent="0.25">
      <c r="B10" s="410"/>
      <c r="C10" s="413"/>
      <c r="D10" s="499"/>
      <c r="E10" s="115" t="str">
        <f>+VLOOKUP(K10,PATOLOGÍAS!$D$3:$F$10,3,FALSE)</f>
        <v>Fallo por condiciones climáticas.</v>
      </c>
      <c r="F10" s="151" t="str">
        <f t="shared" ref="F10:F13" si="2">"FOTOGRAFÍA No. "&amp;L10</f>
        <v>FOTOGRAFÍA No. 209</v>
      </c>
      <c r="G10" s="115" t="str">
        <f>+VLOOKUP(M10,PATOLOGÍAS!$D$3:$F$10,3,FALSE)</f>
        <v>Deterioro de la zona del asiento del carril.</v>
      </c>
      <c r="H10" s="173" t="str">
        <f t="shared" ref="H10:H13" si="3">"FOTOGRAFÍA No. "&amp;N10</f>
        <v>FOTOGRAFÍA No. 210</v>
      </c>
      <c r="K10" s="78">
        <f>+REGISTRO_FOTOGRÁFICO!J113</f>
        <v>3</v>
      </c>
      <c r="L10" s="4">
        <f>+REGISTRO_FOTOGRÁFICO!K113</f>
        <v>209</v>
      </c>
      <c r="M10" s="4">
        <f>+REGISTRO_FOTOGRÁFICO!L113</f>
        <v>1</v>
      </c>
      <c r="N10" s="17">
        <f>+REGISTRO_FOTOGRÁFICO!M113</f>
        <v>210</v>
      </c>
    </row>
    <row r="11" spans="2:14" ht="18" x14ac:dyDescent="0.25">
      <c r="B11" s="410"/>
      <c r="C11" s="413"/>
      <c r="D11" s="499"/>
      <c r="E11" s="115" t="str">
        <f>+VLOOKUP(K11,PATOLOGÍAS!$D$3:$F$10,3,FALSE)</f>
        <v>Fallo por condiciones climáticas.</v>
      </c>
      <c r="F11" s="151" t="str">
        <f t="shared" si="2"/>
        <v>FOTOGRAFÍA No. 211</v>
      </c>
      <c r="G11" s="115" t="str">
        <f>+VLOOKUP(M11,PATOLOGÍAS!$D$3:$F$10,3,FALSE)</f>
        <v>Fallo por condiciones climáticas.</v>
      </c>
      <c r="H11" s="173" t="str">
        <f t="shared" si="3"/>
        <v>FOTOGRAFÍA No. 212</v>
      </c>
      <c r="K11" s="78">
        <f>+REGISTRO_FOTOGRÁFICO!J114</f>
        <v>3</v>
      </c>
      <c r="L11" s="4">
        <f>+REGISTRO_FOTOGRÁFICO!K114</f>
        <v>211</v>
      </c>
      <c r="M11" s="4">
        <f>+REGISTRO_FOTOGRÁFICO!L114</f>
        <v>3</v>
      </c>
      <c r="N11" s="17">
        <f>+REGISTRO_FOTOGRÁFICO!M114</f>
        <v>212</v>
      </c>
    </row>
    <row r="12" spans="2:14" s="193" customFormat="1" ht="18" x14ac:dyDescent="0.25">
      <c r="B12" s="410"/>
      <c r="C12" s="413"/>
      <c r="D12" s="499"/>
      <c r="E12" s="115" t="str">
        <f>+VLOOKUP(K12,PATOLOGÍAS!$D$3:$F$10,3,FALSE)</f>
        <v>Deterioro de la zona del asiento del carril.</v>
      </c>
      <c r="F12" s="151" t="str">
        <f t="shared" si="2"/>
        <v>FOTOGRAFÍA No. 213</v>
      </c>
      <c r="G12" s="115" t="str">
        <f>+VLOOKUP(M12,PATOLOGÍAS!$D$3:$F$10,3,FALSE)</f>
        <v>Fallo por condiciones climáticas.</v>
      </c>
      <c r="H12" s="173" t="str">
        <f t="shared" si="3"/>
        <v>FOTOGRAFÍA No. 214</v>
      </c>
      <c r="K12" s="78">
        <f>+REGISTRO_FOTOGRÁFICO!J115</f>
        <v>1</v>
      </c>
      <c r="L12" s="4">
        <f>+REGISTRO_FOTOGRÁFICO!K115</f>
        <v>213</v>
      </c>
      <c r="M12" s="4">
        <f>+REGISTRO_FOTOGRÁFICO!L115</f>
        <v>3</v>
      </c>
      <c r="N12" s="17">
        <f>+REGISTRO_FOTOGRÁFICO!M115</f>
        <v>214</v>
      </c>
    </row>
    <row r="13" spans="2:14" s="193" customFormat="1" ht="18.75" thickBot="1" x14ac:dyDescent="0.3">
      <c r="B13" s="411"/>
      <c r="C13" s="414"/>
      <c r="D13" s="500"/>
      <c r="E13" s="116" t="str">
        <f>+VLOOKUP(K13,PATOLOGÍAS!$D$3:$F$10,3,FALSE)</f>
        <v>Deterioro de la zona del asiento del carril.</v>
      </c>
      <c r="F13" s="161" t="str">
        <f t="shared" si="2"/>
        <v>FOTOGRAFÍA No. 215</v>
      </c>
      <c r="G13" s="116" t="str">
        <f>+VLOOKUP(M13,PATOLOGÍAS!$D$3:$F$10,3,FALSE)</f>
        <v>Deterioro de la zona del asiento del carril.</v>
      </c>
      <c r="H13" s="183" t="str">
        <f t="shared" si="3"/>
        <v>FOTOGRAFÍA No. 216</v>
      </c>
      <c r="K13" s="79">
        <f>+REGISTRO_FOTOGRÁFICO!J116</f>
        <v>1</v>
      </c>
      <c r="L13" s="18">
        <f>+REGISTRO_FOTOGRÁFICO!K116</f>
        <v>215</v>
      </c>
      <c r="M13" s="18">
        <f>+REGISTRO_FOTOGRÁFICO!L116</f>
        <v>1</v>
      </c>
      <c r="N13" s="19">
        <f>+REGISTRO_FOTOGRÁFICO!M116</f>
        <v>216</v>
      </c>
    </row>
    <row r="14" spans="2:14" ht="18" x14ac:dyDescent="0.25">
      <c r="B14" s="465" t="str">
        <f>C9</f>
        <v>PK 36 + 000</v>
      </c>
      <c r="C14" s="440" t="str">
        <f>"PK "&amp;PATOLOGÍAS!B6&amp;" + 000"</f>
        <v>PK 37 + 000</v>
      </c>
      <c r="D14" s="475" t="s">
        <v>42</v>
      </c>
      <c r="E14" s="120" t="str">
        <f>+VLOOKUP(K14,PATOLOGÍAS!$D$3:$F$10,3,FALSE)</f>
        <v>Fisuración (flexión; longitudinal).</v>
      </c>
      <c r="F14" s="162" t="str">
        <f t="shared" ref="F14" si="4">"FOTOGRAFÍA No. "&amp;L14</f>
        <v>FOTOGRAFÍA No. 217</v>
      </c>
      <c r="G14" s="120" t="str">
        <f>+VLOOKUP(M14,PATOLOGÍAS!$D$3:$F$10,3,FALSE)</f>
        <v>Fisuración (flexión; longitudinal).</v>
      </c>
      <c r="H14" s="184" t="str">
        <f t="shared" ref="H14" si="5">"FOTOGRAFÍA No. "&amp;N14</f>
        <v>FOTOGRAFÍA No. 218</v>
      </c>
      <c r="K14" s="77">
        <f>+REGISTRO_FOTOGRÁFICO!J117</f>
        <v>2</v>
      </c>
      <c r="L14" s="15">
        <f>+REGISTRO_FOTOGRÁFICO!K117</f>
        <v>217</v>
      </c>
      <c r="M14" s="15">
        <f>+REGISTRO_FOTOGRÁFICO!L117</f>
        <v>2</v>
      </c>
      <c r="N14" s="16">
        <f>+REGISTRO_FOTOGRÁFICO!M117</f>
        <v>218</v>
      </c>
    </row>
    <row r="15" spans="2:14" ht="18" x14ac:dyDescent="0.25">
      <c r="B15" s="466"/>
      <c r="C15" s="441"/>
      <c r="D15" s="476"/>
      <c r="E15" s="121" t="str">
        <f>+VLOOKUP(K15,PATOLOGÍAS!$D$3:$F$10,3,FALSE)</f>
        <v>Fallo por condiciones climáticas.</v>
      </c>
      <c r="F15" s="154" t="str">
        <f t="shared" ref="F15:F18" si="6">"FOTOGRAFÍA No. "&amp;L15</f>
        <v>FOTOGRAFÍA No. 219</v>
      </c>
      <c r="G15" s="121" t="str">
        <f>+VLOOKUP(M15,PATOLOGÍAS!$D$3:$F$10,3,FALSE)</f>
        <v>Deterioro de la zona del asiento del carril.</v>
      </c>
      <c r="H15" s="176" t="str">
        <f t="shared" ref="H15:H18" si="7">"FOTOGRAFÍA No. "&amp;N15</f>
        <v>FOTOGRAFÍA No. 220</v>
      </c>
      <c r="K15" s="78">
        <f>+REGISTRO_FOTOGRÁFICO!J118</f>
        <v>3</v>
      </c>
      <c r="L15" s="4">
        <f>+REGISTRO_FOTOGRÁFICO!K118</f>
        <v>219</v>
      </c>
      <c r="M15" s="4">
        <f>+REGISTRO_FOTOGRÁFICO!L118</f>
        <v>1</v>
      </c>
      <c r="N15" s="17">
        <f>+REGISTRO_FOTOGRÁFICO!M118</f>
        <v>220</v>
      </c>
    </row>
    <row r="16" spans="2:14" ht="18" x14ac:dyDescent="0.25">
      <c r="B16" s="466"/>
      <c r="C16" s="441"/>
      <c r="D16" s="476"/>
      <c r="E16" s="121" t="str">
        <f>+VLOOKUP(K16,PATOLOGÍAS!$D$3:$F$10,3,FALSE)</f>
        <v>Fallo por condiciones climáticas.</v>
      </c>
      <c r="F16" s="154" t="str">
        <f t="shared" si="6"/>
        <v>FOTOGRAFÍA No. 221</v>
      </c>
      <c r="G16" s="121" t="str">
        <f>+VLOOKUP(M16,PATOLOGÍAS!$D$3:$F$10,3,FALSE)</f>
        <v>Deterioro de la zona del asiento del carril.</v>
      </c>
      <c r="H16" s="176" t="str">
        <f t="shared" si="7"/>
        <v>FOTOGRAFÍA No. 222</v>
      </c>
      <c r="K16" s="78">
        <f>+REGISTRO_FOTOGRÁFICO!J119</f>
        <v>3</v>
      </c>
      <c r="L16" s="4">
        <f>+REGISTRO_FOTOGRÁFICO!K119</f>
        <v>221</v>
      </c>
      <c r="M16" s="4">
        <f>+REGISTRO_FOTOGRÁFICO!L119</f>
        <v>1</v>
      </c>
      <c r="N16" s="17">
        <f>+REGISTRO_FOTOGRÁFICO!M119</f>
        <v>222</v>
      </c>
    </row>
    <row r="17" spans="2:14" ht="18" x14ac:dyDescent="0.25">
      <c r="B17" s="466"/>
      <c r="C17" s="441"/>
      <c r="D17" s="476"/>
      <c r="E17" s="121" t="str">
        <f>+VLOOKUP(K17,PATOLOGÍAS!$D$3:$F$10,3,FALSE)</f>
        <v>Fisuración (flexión; longitudinal).</v>
      </c>
      <c r="F17" s="154" t="str">
        <f t="shared" si="6"/>
        <v>FOTOGRAFÍA No. 223</v>
      </c>
      <c r="G17" s="121" t="str">
        <f>+VLOOKUP(M17,PATOLOGÍAS!$D$3:$F$10,3,FALSE)</f>
        <v>Fisuración (flexión; longitudinal).</v>
      </c>
      <c r="H17" s="176" t="str">
        <f t="shared" si="7"/>
        <v>FOTOGRAFÍA No. 224</v>
      </c>
      <c r="K17" s="78">
        <f>+REGISTRO_FOTOGRÁFICO!J120</f>
        <v>2</v>
      </c>
      <c r="L17" s="4">
        <f>+REGISTRO_FOTOGRÁFICO!K120</f>
        <v>223</v>
      </c>
      <c r="M17" s="4">
        <f>+REGISTRO_FOTOGRÁFICO!L120</f>
        <v>2</v>
      </c>
      <c r="N17" s="17">
        <f>+REGISTRO_FOTOGRÁFICO!M120</f>
        <v>224</v>
      </c>
    </row>
    <row r="18" spans="2:14" ht="18.75" thickBot="1" x14ac:dyDescent="0.3">
      <c r="B18" s="467"/>
      <c r="C18" s="442"/>
      <c r="D18" s="477"/>
      <c r="E18" s="122" t="str">
        <f>+VLOOKUP(K18,PATOLOGÍAS!$D$3:$F$10,3,FALSE)</f>
        <v>Fisuración (flexión; longitudinal).</v>
      </c>
      <c r="F18" s="163" t="str">
        <f t="shared" si="6"/>
        <v>FOTOGRAFÍA No. 225</v>
      </c>
      <c r="G18" s="122" t="str">
        <f>+VLOOKUP(M18,PATOLOGÍAS!$D$3:$F$10,3,FALSE)</f>
        <v>Deterioro de la zona del asiento del carril.</v>
      </c>
      <c r="H18" s="185" t="str">
        <f t="shared" si="7"/>
        <v>FOTOGRAFÍA No. 226</v>
      </c>
      <c r="K18" s="79">
        <f>+REGISTRO_FOTOGRÁFICO!J121</f>
        <v>2</v>
      </c>
      <c r="L18" s="18">
        <f>+REGISTRO_FOTOGRÁFICO!K121</f>
        <v>225</v>
      </c>
      <c r="M18" s="18">
        <f>+REGISTRO_FOTOGRÁFICO!L121</f>
        <v>1</v>
      </c>
      <c r="N18" s="19">
        <f>+REGISTRO_FOTOGRÁFICO!M121</f>
        <v>226</v>
      </c>
    </row>
    <row r="19" spans="2:14" ht="18" x14ac:dyDescent="0.25">
      <c r="B19" s="397" t="str">
        <f>C14</f>
        <v>PK 37 + 000</v>
      </c>
      <c r="C19" s="400" t="str">
        <f>"PK "&amp;PATOLOGÍAS!B7&amp;" + 000"</f>
        <v>PK 38 + 000</v>
      </c>
      <c r="D19" s="480" t="s">
        <v>42</v>
      </c>
      <c r="E19" s="109" t="str">
        <f>+VLOOKUP(K19,PATOLOGÍAS!$D$3:$F$10,3,FALSE)</f>
        <v>Fisuración (flexión; longitudinal).</v>
      </c>
      <c r="F19" s="71" t="str">
        <f t="shared" ref="F19" si="8">"FOTOGRAFÍA No. "&amp;L19</f>
        <v>FOTOGRAFÍA No. 227</v>
      </c>
      <c r="G19" s="109" t="str">
        <f>+VLOOKUP(M19,PATOLOGÍAS!$D$3:$F$10,3,FALSE)</f>
        <v>Fisuración (flexión; longitudinal).</v>
      </c>
      <c r="H19" s="72" t="str">
        <f t="shared" ref="H19" si="9">"FOTOGRAFÍA No. "&amp;N19</f>
        <v>FOTOGRAFÍA No. 228</v>
      </c>
      <c r="K19" s="77">
        <f>+REGISTRO_FOTOGRÁFICO!J122</f>
        <v>2</v>
      </c>
      <c r="L19" s="15">
        <f>+REGISTRO_FOTOGRÁFICO!K122</f>
        <v>227</v>
      </c>
      <c r="M19" s="15">
        <f>+REGISTRO_FOTOGRÁFICO!L122</f>
        <v>2</v>
      </c>
      <c r="N19" s="16">
        <f>+REGISTRO_FOTOGRÁFICO!M122</f>
        <v>228</v>
      </c>
    </row>
    <row r="20" spans="2:14" s="193" customFormat="1" ht="18" x14ac:dyDescent="0.25">
      <c r="B20" s="398"/>
      <c r="C20" s="401"/>
      <c r="D20" s="481"/>
      <c r="E20" s="110" t="str">
        <f>+VLOOKUP(K20,PATOLOGÍAS!$D$3:$F$10,3,FALSE)</f>
        <v>Fisuración (flexión; longitudinal).</v>
      </c>
      <c r="F20" s="73" t="str">
        <f t="shared" ref="F20:F23" si="10">"FOTOGRAFÍA No. "&amp;L20</f>
        <v>FOTOGRAFÍA No. 229</v>
      </c>
      <c r="G20" s="110" t="str">
        <f>+VLOOKUP(M20,PATOLOGÍAS!$D$3:$F$10,3,FALSE)</f>
        <v>Fisuración (flexión; longitudinal).</v>
      </c>
      <c r="H20" s="74" t="str">
        <f t="shared" ref="H20:H23" si="11">"FOTOGRAFÍA No. "&amp;N20</f>
        <v>FOTOGRAFÍA No. 230</v>
      </c>
      <c r="K20" s="78">
        <f>+REGISTRO_FOTOGRÁFICO!J123</f>
        <v>2</v>
      </c>
      <c r="L20" s="4">
        <f>+REGISTRO_FOTOGRÁFICO!K123</f>
        <v>229</v>
      </c>
      <c r="M20" s="4">
        <f>+REGISTRO_FOTOGRÁFICO!L123</f>
        <v>2</v>
      </c>
      <c r="N20" s="17">
        <f>+REGISTRO_FOTOGRÁFICO!M123</f>
        <v>230</v>
      </c>
    </row>
    <row r="21" spans="2:14" s="193" customFormat="1" ht="18" x14ac:dyDescent="0.25">
      <c r="B21" s="398"/>
      <c r="C21" s="401"/>
      <c r="D21" s="481"/>
      <c r="E21" s="110" t="str">
        <f>+VLOOKUP(K21,PATOLOGÍAS!$D$3:$F$10,3,FALSE)</f>
        <v>Deterioro de la zona del asiento del carril.</v>
      </c>
      <c r="F21" s="73" t="str">
        <f t="shared" si="10"/>
        <v>FOTOGRAFÍA No. 231</v>
      </c>
      <c r="G21" s="110" t="str">
        <f>+VLOOKUP(M21,PATOLOGÍAS!$D$3:$F$10,3,FALSE)</f>
        <v>Fisuración (flexión; longitudinal).</v>
      </c>
      <c r="H21" s="74" t="str">
        <f t="shared" si="11"/>
        <v>FOTOGRAFÍA No. 232</v>
      </c>
      <c r="K21" s="78">
        <f>+REGISTRO_FOTOGRÁFICO!J124</f>
        <v>1</v>
      </c>
      <c r="L21" s="4">
        <f>+REGISTRO_FOTOGRÁFICO!K124</f>
        <v>231</v>
      </c>
      <c r="M21" s="4">
        <f>+REGISTRO_FOTOGRÁFICO!L124</f>
        <v>2</v>
      </c>
      <c r="N21" s="17">
        <f>+REGISTRO_FOTOGRÁFICO!M124</f>
        <v>232</v>
      </c>
    </row>
    <row r="22" spans="2:14" s="193" customFormat="1" ht="18" x14ac:dyDescent="0.25">
      <c r="B22" s="398"/>
      <c r="C22" s="401"/>
      <c r="D22" s="481"/>
      <c r="E22" s="110" t="str">
        <f>+VLOOKUP(K22,PATOLOGÍAS!$D$3:$F$10,3,FALSE)</f>
        <v>Deterioro de la zona del asiento del carril.</v>
      </c>
      <c r="F22" s="73" t="str">
        <f t="shared" si="10"/>
        <v>FOTOGRAFÍA No. 233</v>
      </c>
      <c r="G22" s="110" t="str">
        <f>+VLOOKUP(M22,PATOLOGÍAS!$D$3:$F$10,3,FALSE)</f>
        <v>Fisuración (flexión; longitudinal).</v>
      </c>
      <c r="H22" s="74" t="str">
        <f t="shared" si="11"/>
        <v>FOTOGRAFÍA No. 234</v>
      </c>
      <c r="K22" s="78">
        <f>+REGISTRO_FOTOGRÁFICO!J125</f>
        <v>1</v>
      </c>
      <c r="L22" s="4">
        <f>+REGISTRO_FOTOGRÁFICO!K125</f>
        <v>233</v>
      </c>
      <c r="M22" s="4">
        <f>+REGISTRO_FOTOGRÁFICO!L125</f>
        <v>2</v>
      </c>
      <c r="N22" s="17">
        <f>+REGISTRO_FOTOGRÁFICO!M125</f>
        <v>234</v>
      </c>
    </row>
    <row r="23" spans="2:14" s="193" customFormat="1" ht="18.75" thickBot="1" x14ac:dyDescent="0.3">
      <c r="B23" s="468"/>
      <c r="C23" s="457"/>
      <c r="D23" s="482"/>
      <c r="E23" s="123" t="str">
        <f>+VLOOKUP(K23,PATOLOGÍAS!$D$3:$F$10,3,FALSE)</f>
        <v>Fisuración (flexión; longitudinal).</v>
      </c>
      <c r="F23" s="166" t="str">
        <f t="shared" si="10"/>
        <v>FOTOGRAFÍA No. 235</v>
      </c>
      <c r="G23" s="123" t="str">
        <f>+VLOOKUP(M23,PATOLOGÍAS!$D$3:$F$10,3,FALSE)</f>
        <v>Fisuración (flexión; longitudinal).</v>
      </c>
      <c r="H23" s="188" t="str">
        <f t="shared" si="11"/>
        <v>FOTOGRAFÍA No. 236</v>
      </c>
      <c r="K23" s="79">
        <f>+REGISTRO_FOTOGRÁFICO!J126</f>
        <v>2</v>
      </c>
      <c r="L23" s="18">
        <f>+REGISTRO_FOTOGRÁFICO!K126</f>
        <v>235</v>
      </c>
      <c r="M23" s="18">
        <f>+REGISTRO_FOTOGRÁFICO!L126</f>
        <v>2</v>
      </c>
      <c r="N23" s="19">
        <f>+REGISTRO_FOTOGRÁFICO!M126</f>
        <v>236</v>
      </c>
    </row>
    <row r="24" spans="2:14" ht="18" x14ac:dyDescent="0.25">
      <c r="B24" s="461" t="str">
        <f>C19</f>
        <v>PK 38 + 000</v>
      </c>
      <c r="C24" s="463" t="str">
        <f>"PK "&amp;PATOLOGÍAS!B8&amp;" + 000"</f>
        <v>PK 39 + 000</v>
      </c>
      <c r="D24" s="501" t="s">
        <v>42</v>
      </c>
      <c r="E24" s="117" t="str">
        <f>+VLOOKUP(K24,PATOLOGÍAS!$D$3:$F$10,3,FALSE)</f>
        <v>Fisuración (flexión; longitudinal).</v>
      </c>
      <c r="F24" s="167" t="str">
        <f t="shared" ref="F24" si="12">"FOTOGRAFÍA No. "&amp;L24</f>
        <v>FOTOGRAFÍA No. 237</v>
      </c>
      <c r="G24" s="117" t="str">
        <f>+VLOOKUP(M24,PATOLOGÍAS!$D$3:$F$10,3,FALSE)</f>
        <v>Deterioro de la zona del asiento del carril.</v>
      </c>
      <c r="H24" s="189" t="str">
        <f t="shared" ref="H24" si="13">"FOTOGRAFÍA No. "&amp;N24</f>
        <v>FOTOGRAFÍA No. 238</v>
      </c>
      <c r="K24" s="77">
        <f>+REGISTRO_FOTOGRÁFICO!J127</f>
        <v>2</v>
      </c>
      <c r="L24" s="15">
        <f>+REGISTRO_FOTOGRÁFICO!K127</f>
        <v>237</v>
      </c>
      <c r="M24" s="15">
        <f>+REGISTRO_FOTOGRÁFICO!L127</f>
        <v>1</v>
      </c>
      <c r="N24" s="16">
        <f>+REGISTRO_FOTOGRÁFICO!M127</f>
        <v>238</v>
      </c>
    </row>
    <row r="25" spans="2:14" s="193" customFormat="1" ht="18" x14ac:dyDescent="0.25">
      <c r="B25" s="435"/>
      <c r="C25" s="438"/>
      <c r="D25" s="502"/>
      <c r="E25" s="118" t="str">
        <f>+VLOOKUP(K25,PATOLOGÍAS!$D$3:$F$10,3,FALSE)</f>
        <v>Fallo por condiciones climáticas.</v>
      </c>
      <c r="F25" s="158" t="str">
        <f t="shared" ref="F25:F28" si="14">"FOTOGRAFÍA No. "&amp;L25</f>
        <v>FOTOGRAFÍA No. 239</v>
      </c>
      <c r="G25" s="118" t="str">
        <f>+VLOOKUP(M25,PATOLOGÍAS!$D$3:$F$10,3,FALSE)</f>
        <v>Fisuración (flexión; longitudinal).</v>
      </c>
      <c r="H25" s="180" t="str">
        <f t="shared" ref="H25:H28" si="15">"FOTOGRAFÍA No. "&amp;N25</f>
        <v>FOTOGRAFÍA No. 240</v>
      </c>
      <c r="K25" s="223">
        <f>+REGISTRO_FOTOGRÁFICO!J128</f>
        <v>3</v>
      </c>
      <c r="L25" s="211">
        <f>+REGISTRO_FOTOGRÁFICO!K128</f>
        <v>239</v>
      </c>
      <c r="M25" s="211">
        <f>+REGISTRO_FOTOGRÁFICO!L128</f>
        <v>2</v>
      </c>
      <c r="N25" s="224">
        <f>+REGISTRO_FOTOGRÁFICO!M128</f>
        <v>240</v>
      </c>
    </row>
    <row r="26" spans="2:14" s="193" customFormat="1" ht="18" x14ac:dyDescent="0.25">
      <c r="B26" s="435"/>
      <c r="C26" s="438"/>
      <c r="D26" s="502"/>
      <c r="E26" s="118" t="str">
        <f>+VLOOKUP(K26,PATOLOGÍAS!$D$3:$F$10,3,FALSE)</f>
        <v>Fisuración (flexión; longitudinal).</v>
      </c>
      <c r="F26" s="158" t="str">
        <f t="shared" si="14"/>
        <v>FOTOGRAFÍA No. 241</v>
      </c>
      <c r="G26" s="118" t="str">
        <f>+VLOOKUP(M26,PATOLOGÍAS!$D$3:$F$10,3,FALSE)</f>
        <v>Fisuración (flexión; longitudinal).</v>
      </c>
      <c r="H26" s="180" t="str">
        <f t="shared" si="15"/>
        <v>FOTOGRAFÍA No. 242</v>
      </c>
      <c r="K26" s="223">
        <f>+REGISTRO_FOTOGRÁFICO!J129</f>
        <v>2</v>
      </c>
      <c r="L26" s="211">
        <f>+REGISTRO_FOTOGRÁFICO!K129</f>
        <v>241</v>
      </c>
      <c r="M26" s="211">
        <f>+REGISTRO_FOTOGRÁFICO!L129</f>
        <v>2</v>
      </c>
      <c r="N26" s="224">
        <f>+REGISTRO_FOTOGRÁFICO!M129</f>
        <v>242</v>
      </c>
    </row>
    <row r="27" spans="2:14" s="193" customFormat="1" ht="18" x14ac:dyDescent="0.25">
      <c r="B27" s="435"/>
      <c r="C27" s="438"/>
      <c r="D27" s="502"/>
      <c r="E27" s="118" t="str">
        <f>+VLOOKUP(K27,PATOLOGÍAS!$D$3:$F$10,3,FALSE)</f>
        <v>Fallo por condiciones climáticas.</v>
      </c>
      <c r="F27" s="158" t="str">
        <f t="shared" si="14"/>
        <v>FOTOGRAFÍA No. 243</v>
      </c>
      <c r="G27" s="118" t="str">
        <f>+VLOOKUP(M27,PATOLOGÍAS!$D$3:$F$10,3,FALSE)</f>
        <v>Fallo por condiciones climáticas.</v>
      </c>
      <c r="H27" s="180" t="str">
        <f t="shared" si="15"/>
        <v>FOTOGRAFÍA No. 244</v>
      </c>
      <c r="K27" s="223">
        <f>+REGISTRO_FOTOGRÁFICO!J130</f>
        <v>3</v>
      </c>
      <c r="L27" s="211">
        <f>+REGISTRO_FOTOGRÁFICO!K130</f>
        <v>243</v>
      </c>
      <c r="M27" s="211">
        <f>+REGISTRO_FOTOGRÁFICO!L130</f>
        <v>3</v>
      </c>
      <c r="N27" s="224">
        <f>+REGISTRO_FOTOGRÁFICO!M130</f>
        <v>244</v>
      </c>
    </row>
    <row r="28" spans="2:14" s="193" customFormat="1" ht="18.75" thickBot="1" x14ac:dyDescent="0.3">
      <c r="B28" s="462"/>
      <c r="C28" s="464"/>
      <c r="D28" s="503"/>
      <c r="E28" s="119" t="str">
        <f>+VLOOKUP(K28,PATOLOGÍAS!$D$3:$F$10,3,FALSE)</f>
        <v>Deterioro de la zona del asiento del carril.</v>
      </c>
      <c r="F28" s="168" t="str">
        <f t="shared" si="14"/>
        <v>FOTOGRAFÍA No. 245</v>
      </c>
      <c r="G28" s="119" t="str">
        <f>+VLOOKUP(M28,PATOLOGÍAS!$D$3:$F$10,3,FALSE)</f>
        <v>Fisuración (flexión; longitudinal).</v>
      </c>
      <c r="H28" s="190" t="str">
        <f t="shared" si="15"/>
        <v>FOTOGRAFÍA No. 246</v>
      </c>
      <c r="K28" s="225">
        <f>+REGISTRO_FOTOGRÁFICO!J131</f>
        <v>1</v>
      </c>
      <c r="L28" s="226">
        <f>+REGISTRO_FOTOGRÁFICO!K131</f>
        <v>245</v>
      </c>
      <c r="M28" s="226">
        <f>+REGISTRO_FOTOGRÁFICO!L131</f>
        <v>2</v>
      </c>
      <c r="N28" s="227">
        <f>+REGISTRO_FOTOGRÁFICO!M131</f>
        <v>246</v>
      </c>
    </row>
    <row r="29" spans="2:14" ht="18" x14ac:dyDescent="0.25">
      <c r="B29" s="403" t="str">
        <f>C24</f>
        <v>PK 39 + 000</v>
      </c>
      <c r="C29" s="406" t="str">
        <f>"PK "&amp;PATOLOGÍAS!B9&amp;" + 000"</f>
        <v>PK 40 + 000</v>
      </c>
      <c r="D29" s="483" t="s">
        <v>42</v>
      </c>
      <c r="E29" s="111" t="str">
        <f>+VLOOKUP(K29,PATOLOGÍAS!$D$3:$F$10,3,FALSE)</f>
        <v>Fallo por condiciones climáticas.</v>
      </c>
      <c r="F29" s="147" t="str">
        <f t="shared" ref="F29" si="16">"FOTOGRAFÍA No. "&amp;L29</f>
        <v>FOTOGRAFÍA No. 247</v>
      </c>
      <c r="G29" s="111" t="str">
        <f>+VLOOKUP(M29,PATOLOGÍAS!$D$3:$F$10,3,FALSE)</f>
        <v>Fisuración (flexión; longitudinal).</v>
      </c>
      <c r="H29" s="169" t="str">
        <f t="shared" ref="H29" si="17">"FOTOGRAFÍA No. "&amp;N29</f>
        <v>FOTOGRAFÍA No. 248</v>
      </c>
      <c r="K29" s="77">
        <f>+REGISTRO_FOTOGRÁFICO!J132</f>
        <v>3</v>
      </c>
      <c r="L29" s="15">
        <f>+REGISTRO_FOTOGRÁFICO!K132</f>
        <v>247</v>
      </c>
      <c r="M29" s="15">
        <f>+REGISTRO_FOTOGRÁFICO!L132</f>
        <v>2</v>
      </c>
      <c r="N29" s="16">
        <f>+REGISTRO_FOTOGRÁFICO!M132</f>
        <v>248</v>
      </c>
    </row>
    <row r="30" spans="2:14" s="193" customFormat="1" ht="18" x14ac:dyDescent="0.25">
      <c r="B30" s="404"/>
      <c r="C30" s="407"/>
      <c r="D30" s="484"/>
      <c r="E30" s="112" t="str">
        <f>+VLOOKUP(K30,PATOLOGÍAS!$D$3:$F$10,3,FALSE)</f>
        <v>Deterioro de la zona del asiento del carril.</v>
      </c>
      <c r="F30" s="148" t="str">
        <f t="shared" ref="F30:F33" si="18">"FOTOGRAFÍA No. "&amp;L30</f>
        <v>FOTOGRAFÍA No. 249</v>
      </c>
      <c r="G30" s="112" t="str">
        <f>+VLOOKUP(M30,PATOLOGÍAS!$D$3:$F$10,3,FALSE)</f>
        <v>Deterioro de la zona del asiento del carril.</v>
      </c>
      <c r="H30" s="170" t="str">
        <f t="shared" ref="H30:H33" si="19">"FOTOGRAFÍA No. "&amp;N30</f>
        <v>FOTOGRAFÍA No. 250</v>
      </c>
      <c r="K30" s="223">
        <f>+REGISTRO_FOTOGRÁFICO!J133</f>
        <v>1</v>
      </c>
      <c r="L30" s="211">
        <f>+REGISTRO_FOTOGRÁFICO!K133</f>
        <v>249</v>
      </c>
      <c r="M30" s="211">
        <f>+REGISTRO_FOTOGRÁFICO!L133</f>
        <v>1</v>
      </c>
      <c r="N30" s="224">
        <f>+REGISTRO_FOTOGRÁFICO!M133</f>
        <v>250</v>
      </c>
    </row>
    <row r="31" spans="2:14" s="193" customFormat="1" ht="18" x14ac:dyDescent="0.25">
      <c r="B31" s="404"/>
      <c r="C31" s="407"/>
      <c r="D31" s="484"/>
      <c r="E31" s="112" t="str">
        <f>+VLOOKUP(K31,PATOLOGÍAS!$D$3:$F$10,3,FALSE)</f>
        <v>Fisuración (flexión; longitudinal).</v>
      </c>
      <c r="F31" s="148" t="str">
        <f t="shared" si="18"/>
        <v>FOTOGRAFÍA No. 251</v>
      </c>
      <c r="G31" s="112" t="str">
        <f>+VLOOKUP(M31,PATOLOGÍAS!$D$3:$F$10,3,FALSE)</f>
        <v>Deterioro de la zona del asiento del carril.</v>
      </c>
      <c r="H31" s="170" t="str">
        <f t="shared" si="19"/>
        <v>FOTOGRAFÍA No. 252</v>
      </c>
      <c r="K31" s="223">
        <f>+REGISTRO_FOTOGRÁFICO!J134</f>
        <v>2</v>
      </c>
      <c r="L31" s="211">
        <f>+REGISTRO_FOTOGRÁFICO!K134</f>
        <v>251</v>
      </c>
      <c r="M31" s="211">
        <f>+REGISTRO_FOTOGRÁFICO!L134</f>
        <v>1</v>
      </c>
      <c r="N31" s="224">
        <f>+REGISTRO_FOTOGRÁFICO!M134</f>
        <v>252</v>
      </c>
    </row>
    <row r="32" spans="2:14" s="193" customFormat="1" ht="18" x14ac:dyDescent="0.25">
      <c r="B32" s="404"/>
      <c r="C32" s="407"/>
      <c r="D32" s="484"/>
      <c r="E32" s="112" t="str">
        <f>+VLOOKUP(K32,PATOLOGÍAS!$D$3:$F$10,3,FALSE)</f>
        <v>Fisuración (flexión; longitudinal).</v>
      </c>
      <c r="F32" s="148" t="str">
        <f t="shared" si="18"/>
        <v>FOTOGRAFÍA No. 253</v>
      </c>
      <c r="G32" s="112" t="str">
        <f>+VLOOKUP(M32,PATOLOGÍAS!$D$3:$F$10,3,FALSE)</f>
        <v>Fisuración (flexión; longitudinal).</v>
      </c>
      <c r="H32" s="170" t="str">
        <f t="shared" si="19"/>
        <v>FOTOGRAFÍA No. 254</v>
      </c>
      <c r="K32" s="223">
        <f>+REGISTRO_FOTOGRÁFICO!J135</f>
        <v>2</v>
      </c>
      <c r="L32" s="211">
        <f>+REGISTRO_FOTOGRÁFICO!K135</f>
        <v>253</v>
      </c>
      <c r="M32" s="211">
        <f>+REGISTRO_FOTOGRÁFICO!L135</f>
        <v>2</v>
      </c>
      <c r="N32" s="224">
        <f>+REGISTRO_FOTOGRÁFICO!M135</f>
        <v>254</v>
      </c>
    </row>
    <row r="33" spans="2:14" s="193" customFormat="1" ht="18.75" thickBot="1" x14ac:dyDescent="0.3">
      <c r="B33" s="405"/>
      <c r="C33" s="408"/>
      <c r="D33" s="485"/>
      <c r="E33" s="197" t="str">
        <f>+VLOOKUP(K33,PATOLOGÍAS!$D$3:$F$10,3,FALSE)</f>
        <v>Fisuración (flexión; longitudinal).</v>
      </c>
      <c r="F33" s="149" t="str">
        <f t="shared" si="18"/>
        <v>FOTOGRAFÍA No. 255</v>
      </c>
      <c r="G33" s="197" t="str">
        <f>+VLOOKUP(M33,PATOLOGÍAS!$D$3:$F$10,3,FALSE)</f>
        <v>Deterioro de la zona del asiento del carril.</v>
      </c>
      <c r="H33" s="171" t="str">
        <f t="shared" si="19"/>
        <v>FOTOGRAFÍA No. 256</v>
      </c>
      <c r="K33" s="246">
        <f>+REGISTRO_FOTOGRÁFICO!J136</f>
        <v>2</v>
      </c>
      <c r="L33" s="247">
        <f>+REGISTRO_FOTOGRÁFICO!K136</f>
        <v>255</v>
      </c>
      <c r="M33" s="247">
        <f>+REGISTRO_FOTOGRÁFICO!L136</f>
        <v>1</v>
      </c>
      <c r="N33" s="248">
        <f>+REGISTRO_FOTOGRÁFICO!M136</f>
        <v>256</v>
      </c>
    </row>
    <row r="34" spans="2:14" ht="18" x14ac:dyDescent="0.25">
      <c r="B34" s="489" t="str">
        <f>C29</f>
        <v>PK 40 + 000</v>
      </c>
      <c r="C34" s="492" t="str">
        <f>"PK "&amp;PATOLOGÍAS!B10&amp;" + 000"</f>
        <v>PK 41 + 000</v>
      </c>
      <c r="D34" s="495" t="s">
        <v>42</v>
      </c>
      <c r="E34" s="240" t="str">
        <f>+VLOOKUP(K34,PATOLOGÍAS!$D$3:$F$10,3,FALSE)</f>
        <v>Deterioro de la zona del asiento del carril.</v>
      </c>
      <c r="F34" s="150" t="str">
        <f t="shared" ref="F34" si="20">"FOTOGRAFÍA No. "&amp;L34</f>
        <v>FOTOGRAFÍA No. 257</v>
      </c>
      <c r="G34" s="240" t="str">
        <f>+VLOOKUP(M34,PATOLOGÍAS!$D$3:$F$10,3,FALSE)</f>
        <v>Fisuración (flexión; longitudinal).</v>
      </c>
      <c r="H34" s="172" t="str">
        <f t="shared" ref="H34" si="21">"FOTOGRAFÍA No. "&amp;N34</f>
        <v>FOTOGRAFÍA No. 258</v>
      </c>
      <c r="K34" s="77">
        <f>+REGISTRO_FOTOGRÁFICO!J137</f>
        <v>1</v>
      </c>
      <c r="L34" s="15">
        <f>+REGISTRO_FOTOGRÁFICO!K137</f>
        <v>257</v>
      </c>
      <c r="M34" s="15">
        <f>+REGISTRO_FOTOGRÁFICO!L137</f>
        <v>2</v>
      </c>
      <c r="N34" s="16">
        <f>+REGISTRO_FOTOGRÁFICO!M137</f>
        <v>258</v>
      </c>
    </row>
    <row r="35" spans="2:14" s="193" customFormat="1" ht="18" x14ac:dyDescent="0.25">
      <c r="B35" s="490"/>
      <c r="C35" s="493"/>
      <c r="D35" s="496"/>
      <c r="E35" s="229" t="str">
        <f>+VLOOKUP(K35,PATOLOGÍAS!$D$3:$F$10,3,FALSE)</f>
        <v>Deterioro de la zona del asiento del carril.</v>
      </c>
      <c r="F35" s="151" t="str">
        <f t="shared" ref="F35:F38" si="22">"FOTOGRAFÍA No. "&amp;L35</f>
        <v>FOTOGRAFÍA No. 259</v>
      </c>
      <c r="G35" s="229" t="str">
        <f>+VLOOKUP(M35,PATOLOGÍAS!$D$3:$F$10,3,FALSE)</f>
        <v>Fisuración (flexión; longitudinal).</v>
      </c>
      <c r="H35" s="173" t="str">
        <f t="shared" ref="H35:H38" si="23">"FOTOGRAFÍA No. "&amp;N35</f>
        <v>FOTOGRAFÍA No. 260</v>
      </c>
      <c r="K35" s="78">
        <f>+REGISTRO_FOTOGRÁFICO!J138</f>
        <v>1</v>
      </c>
      <c r="L35" s="4">
        <f>+REGISTRO_FOTOGRÁFICO!K138</f>
        <v>259</v>
      </c>
      <c r="M35" s="4">
        <f>+REGISTRO_FOTOGRÁFICO!L138</f>
        <v>2</v>
      </c>
      <c r="N35" s="17">
        <f>+REGISTRO_FOTOGRÁFICO!M138</f>
        <v>260</v>
      </c>
    </row>
    <row r="36" spans="2:14" s="193" customFormat="1" ht="18" x14ac:dyDescent="0.25">
      <c r="B36" s="490"/>
      <c r="C36" s="493"/>
      <c r="D36" s="496"/>
      <c r="E36" s="229" t="str">
        <f>+VLOOKUP(K36,PATOLOGÍAS!$D$3:$F$10,3,FALSE)</f>
        <v>Fisuración (flexión; longitudinal).</v>
      </c>
      <c r="F36" s="151" t="str">
        <f t="shared" si="22"/>
        <v>FOTOGRAFÍA No. 261</v>
      </c>
      <c r="G36" s="229" t="str">
        <f>+VLOOKUP(M36,PATOLOGÍAS!$D$3:$F$10,3,FALSE)</f>
        <v>Fallo por condiciones climáticas.</v>
      </c>
      <c r="H36" s="173" t="str">
        <f t="shared" si="23"/>
        <v>FOTOGRAFÍA No. 262</v>
      </c>
      <c r="K36" s="78">
        <f>+REGISTRO_FOTOGRÁFICO!J139</f>
        <v>2</v>
      </c>
      <c r="L36" s="4">
        <f>+REGISTRO_FOTOGRÁFICO!K139</f>
        <v>261</v>
      </c>
      <c r="M36" s="4">
        <f>+REGISTRO_FOTOGRÁFICO!L139</f>
        <v>3</v>
      </c>
      <c r="N36" s="17">
        <f>+REGISTRO_FOTOGRÁFICO!M139</f>
        <v>262</v>
      </c>
    </row>
    <row r="37" spans="2:14" s="193" customFormat="1" ht="18" x14ac:dyDescent="0.25">
      <c r="B37" s="490"/>
      <c r="C37" s="493"/>
      <c r="D37" s="496"/>
      <c r="E37" s="229" t="str">
        <f>+VLOOKUP(K37,PATOLOGÍAS!$D$3:$F$10,3,FALSE)</f>
        <v>Fisuración (flexión; longitudinal).</v>
      </c>
      <c r="F37" s="151" t="str">
        <f t="shared" si="22"/>
        <v>FOTOGRAFÍA No. 263</v>
      </c>
      <c r="G37" s="229" t="str">
        <f>+VLOOKUP(M37,PATOLOGÍAS!$D$3:$F$10,3,FALSE)</f>
        <v>Fisuración (flexión; longitudinal).</v>
      </c>
      <c r="H37" s="173" t="str">
        <f t="shared" si="23"/>
        <v>FOTOGRAFÍA No. 264</v>
      </c>
      <c r="K37" s="78">
        <f>+REGISTRO_FOTOGRÁFICO!J140</f>
        <v>2</v>
      </c>
      <c r="L37" s="4">
        <f>+REGISTRO_FOTOGRÁFICO!K140</f>
        <v>263</v>
      </c>
      <c r="M37" s="4">
        <f>+REGISTRO_FOTOGRÁFICO!L140</f>
        <v>2</v>
      </c>
      <c r="N37" s="17">
        <f>+REGISTRO_FOTOGRÁFICO!M140</f>
        <v>264</v>
      </c>
    </row>
    <row r="38" spans="2:14" s="193" customFormat="1" ht="18.75" thickBot="1" x14ac:dyDescent="0.3">
      <c r="B38" s="491"/>
      <c r="C38" s="494"/>
      <c r="D38" s="497"/>
      <c r="E38" s="142" t="str">
        <f>+VLOOKUP(K38,PATOLOGÍAS!$D$3:$F$10,3,FALSE)</f>
        <v>Deterioro de la zona del asiento del carril.</v>
      </c>
      <c r="F38" s="161" t="str">
        <f t="shared" si="22"/>
        <v>FOTOGRAFÍA No. 265</v>
      </c>
      <c r="G38" s="142" t="str">
        <f>+VLOOKUP(M38,PATOLOGÍAS!$D$3:$F$10,3,FALSE)</f>
        <v>Fisuración (flexión; longitudinal).</v>
      </c>
      <c r="H38" s="183" t="str">
        <f t="shared" si="23"/>
        <v>FOTOGRAFÍA No. 266</v>
      </c>
      <c r="K38" s="79">
        <f>+REGISTRO_FOTOGRÁFICO!J141</f>
        <v>1</v>
      </c>
      <c r="L38" s="18">
        <f>+REGISTRO_FOTOGRÁFICO!K141</f>
        <v>265</v>
      </c>
      <c r="M38" s="18">
        <f>+REGISTRO_FOTOGRÁFICO!L141</f>
        <v>2</v>
      </c>
      <c r="N38" s="19">
        <f>+REGISTRO_FOTOGRÁFICO!M141</f>
        <v>266</v>
      </c>
    </row>
    <row r="39" spans="2:14" ht="18" x14ac:dyDescent="0.25">
      <c r="B39" s="465" t="str">
        <f>C34</f>
        <v>PK 41 + 000</v>
      </c>
      <c r="C39" s="440" t="str">
        <f>"PK "&amp;PATOLOGÍAS!B11&amp;" + 000"</f>
        <v>PK 42 + 000</v>
      </c>
      <c r="D39" s="475" t="s">
        <v>42</v>
      </c>
      <c r="E39" s="194" t="str">
        <f>+VLOOKUP(K39,PATOLOGÍAS!$D$3:$F$10,3,FALSE)</f>
        <v>Fisuración (flexión; longitudinal).</v>
      </c>
      <c r="F39" s="162" t="str">
        <f t="shared" ref="F39" si="24">"FOTOGRAFÍA No. "&amp;L39</f>
        <v>FOTOGRAFÍA No. 267</v>
      </c>
      <c r="G39" s="194" t="str">
        <f>+VLOOKUP(M39,PATOLOGÍAS!$D$3:$F$10,3,FALSE)</f>
        <v>Deterioro de la zona del asiento del carril.</v>
      </c>
      <c r="H39" s="184" t="str">
        <f t="shared" ref="H39" si="25">"FOTOGRAFÍA No. "&amp;N39</f>
        <v>FOTOGRAFÍA No. 268</v>
      </c>
      <c r="K39" s="77">
        <f>+REGISTRO_FOTOGRÁFICO!J142</f>
        <v>2</v>
      </c>
      <c r="L39" s="15">
        <f>+REGISTRO_FOTOGRÁFICO!K142</f>
        <v>267</v>
      </c>
      <c r="M39" s="15">
        <f>+REGISTRO_FOTOGRÁFICO!L142</f>
        <v>1</v>
      </c>
      <c r="N39" s="16">
        <f>+REGISTRO_FOTOGRÁFICO!M142</f>
        <v>268</v>
      </c>
    </row>
    <row r="40" spans="2:14" s="193" customFormat="1" ht="18" x14ac:dyDescent="0.25">
      <c r="B40" s="466"/>
      <c r="C40" s="441"/>
      <c r="D40" s="476"/>
      <c r="E40" s="195" t="str">
        <f>+VLOOKUP(K40,PATOLOGÍAS!$D$3:$F$10,3,FALSE)</f>
        <v>Fisuración (flexión; longitudinal).</v>
      </c>
      <c r="F40" s="154" t="str">
        <f t="shared" ref="F40:F41" si="26">"FOTOGRAFÍA No. "&amp;L40</f>
        <v>FOTOGRAFÍA No. 269</v>
      </c>
      <c r="G40" s="195" t="str">
        <f>+VLOOKUP(M40,PATOLOGÍAS!$D$3:$F$10,3,FALSE)</f>
        <v>Deterioro de la zona del asiento del carril.</v>
      </c>
      <c r="H40" s="176" t="str">
        <f t="shared" ref="H40:H41" si="27">"FOTOGRAFÍA No. "&amp;N40</f>
        <v>FOTOGRAFÍA No. 270</v>
      </c>
      <c r="K40" s="223">
        <f>+REGISTRO_FOTOGRÁFICO!J143</f>
        <v>2</v>
      </c>
      <c r="L40" s="211">
        <f>+REGISTRO_FOTOGRÁFICO!K143</f>
        <v>269</v>
      </c>
      <c r="M40" s="211">
        <f>+REGISTRO_FOTOGRÁFICO!L143</f>
        <v>1</v>
      </c>
      <c r="N40" s="224">
        <f>+REGISTRO_FOTOGRÁFICO!M143</f>
        <v>270</v>
      </c>
    </row>
    <row r="41" spans="2:14" s="193" customFormat="1" ht="18.75" thickBot="1" x14ac:dyDescent="0.3">
      <c r="B41" s="467"/>
      <c r="C41" s="442"/>
      <c r="D41" s="477"/>
      <c r="E41" s="196" t="str">
        <f>+VLOOKUP(K41,PATOLOGÍAS!$D$3:$F$10,3,FALSE)</f>
        <v>Fisuración (flexión; longitudinal).</v>
      </c>
      <c r="F41" s="163" t="str">
        <f t="shared" si="26"/>
        <v>FOTOGRAFÍA No. 271</v>
      </c>
      <c r="G41" s="196" t="str">
        <f>+VLOOKUP(M41,PATOLOGÍAS!$D$3:$F$10,3,FALSE)</f>
        <v>Fallo por condiciones climáticas.</v>
      </c>
      <c r="H41" s="185" t="str">
        <f t="shared" si="27"/>
        <v>FOTOGRAFÍA No. 272</v>
      </c>
      <c r="K41" s="246">
        <f>+REGISTRO_FOTOGRÁFICO!J144</f>
        <v>2</v>
      </c>
      <c r="L41" s="247">
        <f>+REGISTRO_FOTOGRÁFICO!K144</f>
        <v>271</v>
      </c>
      <c r="M41" s="247">
        <f>+REGISTRO_FOTOGRÁFICO!L144</f>
        <v>3</v>
      </c>
      <c r="N41" s="248">
        <f>+REGISTRO_FOTOGRÁFICO!M144</f>
        <v>272</v>
      </c>
    </row>
    <row r="42" spans="2:14" ht="18" x14ac:dyDescent="0.25">
      <c r="B42" s="397" t="str">
        <f>C39</f>
        <v>PK 42 + 000</v>
      </c>
      <c r="C42" s="400" t="str">
        <f>"PK "&amp;PATOLOGÍAS!B12&amp;" + 000"</f>
        <v>PK 43 + 000</v>
      </c>
      <c r="D42" s="480" t="s">
        <v>42</v>
      </c>
      <c r="E42" s="202" t="str">
        <f>+VLOOKUP(K42,PATOLOGÍAS!$D$3:$F$10,3,FALSE)</f>
        <v>Deterioro de la zona del asiento del carril.</v>
      </c>
      <c r="F42" s="71" t="str">
        <f t="shared" ref="F42" si="28">"FOTOGRAFÍA No. "&amp;L42</f>
        <v>FOTOGRAFÍA No. 273</v>
      </c>
      <c r="G42" s="202" t="str">
        <f>+VLOOKUP(M42,PATOLOGÍAS!$D$3:$F$10,3,FALSE)</f>
        <v>Fisuración (flexión; longitudinal).</v>
      </c>
      <c r="H42" s="72" t="str">
        <f t="shared" ref="H42" si="29">"FOTOGRAFÍA No. "&amp;N42</f>
        <v>FOTOGRAFÍA No. 274</v>
      </c>
      <c r="K42" s="77">
        <f>+REGISTRO_FOTOGRÁFICO!J145</f>
        <v>1</v>
      </c>
      <c r="L42" s="15">
        <f>+REGISTRO_FOTOGRÁFICO!K145</f>
        <v>273</v>
      </c>
      <c r="M42" s="15">
        <f>+REGISTRO_FOTOGRÁFICO!L145</f>
        <v>2</v>
      </c>
      <c r="N42" s="16">
        <f>+REGISTRO_FOTOGRÁFICO!M145</f>
        <v>274</v>
      </c>
    </row>
    <row r="43" spans="2:14" s="193" customFormat="1" ht="18" x14ac:dyDescent="0.25">
      <c r="B43" s="398"/>
      <c r="C43" s="401"/>
      <c r="D43" s="481"/>
      <c r="E43" s="205" t="str">
        <f>+VLOOKUP(K43,PATOLOGÍAS!$D$3:$F$10,3,FALSE)</f>
        <v>Fisuración (flexión; longitudinal).</v>
      </c>
      <c r="F43" s="73" t="str">
        <f t="shared" ref="F43:F44" si="30">"FOTOGRAFÍA No. "&amp;L43</f>
        <v>FOTOGRAFÍA No. 275</v>
      </c>
      <c r="G43" s="205" t="str">
        <f>+VLOOKUP(M43,PATOLOGÍAS!$D$3:$F$10,3,FALSE)</f>
        <v>Fallo por condiciones climáticas.</v>
      </c>
      <c r="H43" s="74" t="str">
        <f t="shared" ref="H43:H44" si="31">"FOTOGRAFÍA No. "&amp;N43</f>
        <v>FOTOGRAFÍA No. 276</v>
      </c>
      <c r="K43" s="78">
        <f>+REGISTRO_FOTOGRÁFICO!J146</f>
        <v>2</v>
      </c>
      <c r="L43" s="4">
        <f>+REGISTRO_FOTOGRÁFICO!K146</f>
        <v>275</v>
      </c>
      <c r="M43" s="4">
        <f>+REGISTRO_FOTOGRÁFICO!L146</f>
        <v>3</v>
      </c>
      <c r="N43" s="17">
        <f>+REGISTRO_FOTOGRÁFICO!M146</f>
        <v>276</v>
      </c>
    </row>
    <row r="44" spans="2:14" s="193" customFormat="1" ht="18.75" thickBot="1" x14ac:dyDescent="0.3">
      <c r="B44" s="399"/>
      <c r="C44" s="402"/>
      <c r="D44" s="505"/>
      <c r="E44" s="257" t="str">
        <f>+VLOOKUP(K44,PATOLOGÍAS!$D$3:$F$10,3,FALSE)</f>
        <v>Fisuración (flexión; longitudinal).</v>
      </c>
      <c r="F44" s="75" t="str">
        <f t="shared" si="30"/>
        <v>FOTOGRAFÍA No. 277</v>
      </c>
      <c r="G44" s="257" t="str">
        <f>+VLOOKUP(M44,PATOLOGÍAS!$D$3:$F$10,3,FALSE)</f>
        <v>Fisuración (flexión; longitudinal).</v>
      </c>
      <c r="H44" s="76" t="str">
        <f t="shared" si="31"/>
        <v>FOTOGRAFÍA No. 278</v>
      </c>
      <c r="K44" s="79">
        <f>+REGISTRO_FOTOGRÁFICO!J147</f>
        <v>2</v>
      </c>
      <c r="L44" s="18">
        <f>+REGISTRO_FOTOGRÁFICO!K147</f>
        <v>277</v>
      </c>
      <c r="M44" s="18">
        <f>+REGISTRO_FOTOGRÁFICO!L147</f>
        <v>2</v>
      </c>
      <c r="N44" s="19">
        <f>+REGISTRO_FOTOGRÁFICO!M147</f>
        <v>278</v>
      </c>
    </row>
    <row r="45" spans="2:14" ht="18" x14ac:dyDescent="0.25">
      <c r="B45" s="434" t="str">
        <f>C42</f>
        <v>PK 43 + 000</v>
      </c>
      <c r="C45" s="437" t="str">
        <f>"PK "&amp;PATOLOGÍAS!B13&amp;" + 000"</f>
        <v>PK 44 + 000</v>
      </c>
      <c r="D45" s="504" t="s">
        <v>42</v>
      </c>
      <c r="E45" s="262" t="str">
        <f>+VLOOKUP(K45,PATOLOGÍAS!$D$3:$F$10,3,FALSE)</f>
        <v>Deterioro de la zona del asiento del carril.</v>
      </c>
      <c r="F45" s="157" t="str">
        <f t="shared" ref="F45" si="32">"FOTOGRAFÍA No. "&amp;L45</f>
        <v>FOTOGRAFÍA No. 279</v>
      </c>
      <c r="G45" s="262" t="str">
        <f>+VLOOKUP(M45,PATOLOGÍAS!$D$3:$F$10,3,FALSE)</f>
        <v>Deterioro de la zona del asiento del carril.</v>
      </c>
      <c r="H45" s="179" t="str">
        <f t="shared" ref="H45" si="33">"FOTOGRAFÍA No. "&amp;N45</f>
        <v>FOTOGRAFÍA No. 280</v>
      </c>
      <c r="K45" s="223">
        <f>+REGISTRO_FOTOGRÁFICO!J148</f>
        <v>1</v>
      </c>
      <c r="L45" s="211">
        <f>+REGISTRO_FOTOGRÁFICO!K148</f>
        <v>279</v>
      </c>
      <c r="M45" s="211">
        <f>+REGISTRO_FOTOGRÁFICO!L148</f>
        <v>1</v>
      </c>
      <c r="N45" s="224">
        <f>+REGISTRO_FOTOGRÁFICO!M148</f>
        <v>280</v>
      </c>
    </row>
    <row r="46" spans="2:14" s="193" customFormat="1" ht="18" x14ac:dyDescent="0.25">
      <c r="B46" s="435"/>
      <c r="C46" s="438"/>
      <c r="D46" s="502"/>
      <c r="E46" s="219" t="str">
        <f>+VLOOKUP(K46,PATOLOGÍAS!$D$3:$F$10,3,FALSE)</f>
        <v>Fallo por condiciones climáticas.</v>
      </c>
      <c r="F46" s="158" t="str">
        <f t="shared" ref="F46:F48" si="34">"FOTOGRAFÍA No. "&amp;L46</f>
        <v>FOTOGRAFÍA No. 281</v>
      </c>
      <c r="G46" s="219" t="str">
        <f>+VLOOKUP(M46,PATOLOGÍAS!$D$3:$F$10,3,FALSE)</f>
        <v>Deterioro de la zona del asiento del carril.</v>
      </c>
      <c r="H46" s="180" t="str">
        <f t="shared" ref="H46:H48" si="35">"FOTOGRAFÍA No. "&amp;N46</f>
        <v>FOTOGRAFÍA No. 282</v>
      </c>
      <c r="K46" s="78">
        <f>+REGISTRO_FOTOGRÁFICO!J149</f>
        <v>3</v>
      </c>
      <c r="L46" s="4">
        <f>+REGISTRO_FOTOGRÁFICO!K149</f>
        <v>281</v>
      </c>
      <c r="M46" s="4">
        <f>+REGISTRO_FOTOGRÁFICO!L149</f>
        <v>1</v>
      </c>
      <c r="N46" s="17">
        <f>+REGISTRO_FOTOGRÁFICO!M149</f>
        <v>282</v>
      </c>
    </row>
    <row r="47" spans="2:14" s="193" customFormat="1" ht="18" x14ac:dyDescent="0.25">
      <c r="B47" s="435"/>
      <c r="C47" s="438"/>
      <c r="D47" s="502"/>
      <c r="E47" s="219" t="str">
        <f>+VLOOKUP(K47,PATOLOGÍAS!$D$3:$F$10,3,FALSE)</f>
        <v>Fallo por condiciones climáticas.</v>
      </c>
      <c r="F47" s="158" t="str">
        <f t="shared" si="34"/>
        <v>FOTOGRAFÍA No. 283</v>
      </c>
      <c r="G47" s="219" t="str">
        <f>+VLOOKUP(M47,PATOLOGÍAS!$D$3:$F$10,3,FALSE)</f>
        <v>Deterioro de la zona del asiento del carril.</v>
      </c>
      <c r="H47" s="180" t="str">
        <f t="shared" si="35"/>
        <v>FOTOGRAFÍA No. 284</v>
      </c>
      <c r="K47" s="78">
        <f>+REGISTRO_FOTOGRÁFICO!J150</f>
        <v>3</v>
      </c>
      <c r="L47" s="4">
        <f>+REGISTRO_FOTOGRÁFICO!K150</f>
        <v>283</v>
      </c>
      <c r="M47" s="4">
        <f>+REGISTRO_FOTOGRÁFICO!L150</f>
        <v>1</v>
      </c>
      <c r="N47" s="17">
        <f>+REGISTRO_FOTOGRÁFICO!M150</f>
        <v>284</v>
      </c>
    </row>
    <row r="48" spans="2:14" s="193" customFormat="1" ht="18.75" thickBot="1" x14ac:dyDescent="0.3">
      <c r="B48" s="462"/>
      <c r="C48" s="464"/>
      <c r="D48" s="503"/>
      <c r="E48" s="228" t="str">
        <f>+VLOOKUP(K48,PATOLOGÍAS!$D$3:$F$10,3,FALSE)</f>
        <v>Deterioro de la zona del asiento del carril.</v>
      </c>
      <c r="F48" s="168" t="str">
        <f t="shared" si="34"/>
        <v>FOTOGRAFÍA No. 285</v>
      </c>
      <c r="G48" s="228" t="str">
        <f>+VLOOKUP(M48,PATOLOGÍAS!$D$3:$F$10,3,FALSE)</f>
        <v>Fisuración (flexión; longitudinal).</v>
      </c>
      <c r="H48" s="190" t="str">
        <f t="shared" si="35"/>
        <v>FOTOGRAFÍA No. 286</v>
      </c>
      <c r="K48" s="79">
        <f>+REGISTRO_FOTOGRÁFICO!J151</f>
        <v>1</v>
      </c>
      <c r="L48" s="18">
        <f>+REGISTRO_FOTOGRÁFICO!K151</f>
        <v>285</v>
      </c>
      <c r="M48" s="18">
        <f>+REGISTRO_FOTOGRÁFICO!L151</f>
        <v>2</v>
      </c>
      <c r="N48" s="19">
        <f>+REGISTRO_FOTOGRÁFICO!M151</f>
        <v>286</v>
      </c>
    </row>
    <row r="49" spans="2:14" ht="18" x14ac:dyDescent="0.25">
      <c r="B49" s="403" t="str">
        <f>C45</f>
        <v>PK 44 + 000</v>
      </c>
      <c r="C49" s="406" t="str">
        <f>"PK "&amp;PATOLOGÍAS!B14&amp;" + 000"</f>
        <v>PK 45 + 000</v>
      </c>
      <c r="D49" s="483" t="s">
        <v>42</v>
      </c>
      <c r="E49" s="232" t="str">
        <f>+VLOOKUP(K49,PATOLOGÍAS!$D$3:$F$10,3,FALSE)</f>
        <v>Fisuración (flexión; longitudinal).</v>
      </c>
      <c r="F49" s="147" t="str">
        <f t="shared" ref="F49" si="36">"FOTOGRAFÍA No. "&amp;L49</f>
        <v>FOTOGRAFÍA No. 287</v>
      </c>
      <c r="G49" s="232" t="str">
        <f>+VLOOKUP(M49,PATOLOGÍAS!$D$3:$F$10,3,FALSE)</f>
        <v>Fisuración (flexión; longitudinal).</v>
      </c>
      <c r="H49" s="169" t="str">
        <f t="shared" ref="H49" si="37">"FOTOGRAFÍA No. "&amp;N49</f>
        <v>FOTOGRAFÍA No. 288</v>
      </c>
      <c r="K49" s="77">
        <f>+REGISTRO_FOTOGRÁFICO!J152</f>
        <v>2</v>
      </c>
      <c r="L49" s="15">
        <f>+REGISTRO_FOTOGRÁFICO!K152</f>
        <v>287</v>
      </c>
      <c r="M49" s="15">
        <f>+REGISTRO_FOTOGRÁFICO!L152</f>
        <v>2</v>
      </c>
      <c r="N49" s="16">
        <f>+REGISTRO_FOTOGRÁFICO!M152</f>
        <v>288</v>
      </c>
    </row>
    <row r="50" spans="2:14" s="193" customFormat="1" ht="18" x14ac:dyDescent="0.25">
      <c r="B50" s="404"/>
      <c r="C50" s="407"/>
      <c r="D50" s="484"/>
      <c r="E50" s="235" t="str">
        <f>+VLOOKUP(K50,PATOLOGÍAS!$D$3:$F$10,3,FALSE)</f>
        <v>Fisuración (flexión; longitudinal).</v>
      </c>
      <c r="F50" s="148" t="str">
        <f t="shared" ref="F50:F51" si="38">"FOTOGRAFÍA No. "&amp;L50</f>
        <v>FOTOGRAFÍA No. 289</v>
      </c>
      <c r="G50" s="235" t="str">
        <f>+VLOOKUP(M50,PATOLOGÍAS!$D$3:$F$10,3,FALSE)</f>
        <v>Fisuración (flexión; longitudinal).</v>
      </c>
      <c r="H50" s="170" t="str">
        <f t="shared" ref="H50:H51" si="39">"FOTOGRAFÍA No. "&amp;N50</f>
        <v>FOTOGRAFÍA No. 290</v>
      </c>
      <c r="K50" s="223">
        <f>+REGISTRO_FOTOGRÁFICO!J153</f>
        <v>2</v>
      </c>
      <c r="L50" s="211">
        <f>+REGISTRO_FOTOGRÁFICO!K153</f>
        <v>289</v>
      </c>
      <c r="M50" s="211">
        <f>+REGISTRO_FOTOGRÁFICO!L153</f>
        <v>2</v>
      </c>
      <c r="N50" s="224">
        <f>+REGISTRO_FOTOGRÁFICO!M153</f>
        <v>290</v>
      </c>
    </row>
    <row r="51" spans="2:14" s="193" customFormat="1" ht="18.75" thickBot="1" x14ac:dyDescent="0.3">
      <c r="B51" s="405"/>
      <c r="C51" s="408"/>
      <c r="D51" s="485"/>
      <c r="E51" s="239" t="str">
        <f>+VLOOKUP(K51,PATOLOGÍAS!$D$3:$F$10,3,FALSE)</f>
        <v>Fisuración (flexión; longitudinal).</v>
      </c>
      <c r="F51" s="149" t="str">
        <f t="shared" si="38"/>
        <v>FOTOGRAFÍA No. 291</v>
      </c>
      <c r="G51" s="239" t="str">
        <f>+VLOOKUP(M51,PATOLOGÍAS!$D$3:$F$10,3,FALSE)</f>
        <v>Fisuración (flexión; longitudinal).</v>
      </c>
      <c r="H51" s="171" t="str">
        <f t="shared" si="39"/>
        <v>FOTOGRAFÍA No. 292</v>
      </c>
      <c r="K51" s="225">
        <f>+REGISTRO_FOTOGRÁFICO!J154</f>
        <v>2</v>
      </c>
      <c r="L51" s="226">
        <f>+REGISTRO_FOTOGRÁFICO!K154</f>
        <v>291</v>
      </c>
      <c r="M51" s="226">
        <f>+REGISTRO_FOTOGRÁFICO!L154</f>
        <v>2</v>
      </c>
      <c r="N51" s="227">
        <f>+REGISTRO_FOTOGRÁFICO!M154</f>
        <v>292</v>
      </c>
    </row>
    <row r="52" spans="2:14" ht="18" x14ac:dyDescent="0.25">
      <c r="B52" s="409" t="str">
        <f>C49</f>
        <v>PK 45 + 000</v>
      </c>
      <c r="C52" s="412" t="str">
        <f>"PK "&amp;PATOLOGÍAS!B15&amp;" + 000"</f>
        <v>PK 46 + 000</v>
      </c>
      <c r="D52" s="498" t="s">
        <v>42</v>
      </c>
      <c r="E52" s="240" t="str">
        <f>+VLOOKUP(K52,PATOLOGÍAS!$D$3:$F$10,3,FALSE)</f>
        <v>Fallo por condiciones climáticas.</v>
      </c>
      <c r="F52" s="150" t="str">
        <f t="shared" ref="F52" si="40">"FOTOGRAFÍA No. "&amp;L52</f>
        <v>FOTOGRAFÍA No. 293</v>
      </c>
      <c r="G52" s="240" t="str">
        <f>+VLOOKUP(M52,PATOLOGÍAS!$D$3:$F$10,3,FALSE)</f>
        <v>Fisuración (flexión; longitudinal).</v>
      </c>
      <c r="H52" s="172" t="str">
        <f t="shared" ref="H52" si="41">"FOTOGRAFÍA No. "&amp;N52</f>
        <v>FOTOGRAFÍA No. 294</v>
      </c>
      <c r="K52" s="77">
        <f>+REGISTRO_FOTOGRÁFICO!J155</f>
        <v>3</v>
      </c>
      <c r="L52" s="15">
        <f>+REGISTRO_FOTOGRÁFICO!K155</f>
        <v>293</v>
      </c>
      <c r="M52" s="15">
        <f>+REGISTRO_FOTOGRÁFICO!L155</f>
        <v>2</v>
      </c>
      <c r="N52" s="16">
        <f>+REGISTRO_FOTOGRÁFICO!M155</f>
        <v>294</v>
      </c>
    </row>
    <row r="53" spans="2:14" s="193" customFormat="1" ht="18" x14ac:dyDescent="0.25">
      <c r="B53" s="410"/>
      <c r="C53" s="413"/>
      <c r="D53" s="499"/>
      <c r="E53" s="229" t="str">
        <f>+VLOOKUP(K53,PATOLOGÍAS!$D$3:$F$10,3,FALSE)</f>
        <v>Deterioro de la zona del asiento del carril.</v>
      </c>
      <c r="F53" s="151" t="str">
        <f t="shared" ref="F53:F54" si="42">"FOTOGRAFÍA No. "&amp;L53</f>
        <v>FOTOGRAFÍA No. 295</v>
      </c>
      <c r="G53" s="229" t="str">
        <f>+VLOOKUP(M53,PATOLOGÍAS!$D$3:$F$10,3,FALSE)</f>
        <v>Fallo por condiciones climáticas.</v>
      </c>
      <c r="H53" s="173" t="str">
        <f t="shared" ref="H53:H54" si="43">"FOTOGRAFÍA No. "&amp;N53</f>
        <v>FOTOGRAFÍA No. 296</v>
      </c>
      <c r="K53" s="223">
        <f>+REGISTRO_FOTOGRÁFICO!J156</f>
        <v>1</v>
      </c>
      <c r="L53" s="211">
        <f>+REGISTRO_FOTOGRÁFICO!K156</f>
        <v>295</v>
      </c>
      <c r="M53" s="211">
        <f>+REGISTRO_FOTOGRÁFICO!L156</f>
        <v>3</v>
      </c>
      <c r="N53" s="224">
        <f>+REGISTRO_FOTOGRÁFICO!M156</f>
        <v>296</v>
      </c>
    </row>
    <row r="54" spans="2:14" s="193" customFormat="1" ht="18.75" thickBot="1" x14ac:dyDescent="0.3">
      <c r="B54" s="411"/>
      <c r="C54" s="414"/>
      <c r="D54" s="500"/>
      <c r="E54" s="249" t="str">
        <f>+VLOOKUP(K54,PATOLOGÍAS!$D$3:$F$10,3,FALSE)</f>
        <v>Fisuración (flexión; longitudinal).</v>
      </c>
      <c r="F54" s="161" t="str">
        <f t="shared" si="42"/>
        <v>FOTOGRAFÍA No. 297</v>
      </c>
      <c r="G54" s="249" t="str">
        <f>+VLOOKUP(M54,PATOLOGÍAS!$D$3:$F$10,3,FALSE)</f>
        <v>Deterioro de la zona del asiento del carril.</v>
      </c>
      <c r="H54" s="183" t="str">
        <f t="shared" si="43"/>
        <v>FOTOGRAFÍA No. 298</v>
      </c>
      <c r="K54" s="246">
        <f>+REGISTRO_FOTOGRÁFICO!J157</f>
        <v>2</v>
      </c>
      <c r="L54" s="247">
        <f>+REGISTRO_FOTOGRÁFICO!K157</f>
        <v>297</v>
      </c>
      <c r="M54" s="247">
        <f>+REGISTRO_FOTOGRÁFICO!L157</f>
        <v>1</v>
      </c>
      <c r="N54" s="248">
        <f>+REGISTRO_FOTOGRÁFICO!M157</f>
        <v>298</v>
      </c>
    </row>
    <row r="55" spans="2:14" ht="18" x14ac:dyDescent="0.25">
      <c r="B55" s="465" t="str">
        <f>C52</f>
        <v>PK 46 + 000</v>
      </c>
      <c r="C55" s="440" t="str">
        <f>"PK "&amp;PATOLOGÍAS!B16&amp;" + 000"</f>
        <v>PK 47 + 000</v>
      </c>
      <c r="D55" s="475" t="s">
        <v>42</v>
      </c>
      <c r="E55" s="243" t="str">
        <f>+VLOOKUP(K55,PATOLOGÍAS!$D$3:$F$10,3,FALSE)</f>
        <v>Fallo por condiciones climáticas.</v>
      </c>
      <c r="F55" s="162" t="str">
        <f t="shared" ref="F55" si="44">"FOTOGRAFÍA No. "&amp;L55</f>
        <v>FOTOGRAFÍA No. 299</v>
      </c>
      <c r="G55" s="243" t="str">
        <f>+VLOOKUP(M55,PATOLOGÍAS!$D$3:$F$10,3,FALSE)</f>
        <v>Fisuración (flexión; longitudinal).</v>
      </c>
      <c r="H55" s="184" t="str">
        <f t="shared" ref="H55" si="45">"FOTOGRAFÍA No. "&amp;N55</f>
        <v>FOTOGRAFÍA No. 300</v>
      </c>
      <c r="K55" s="77">
        <f>+REGISTRO_FOTOGRÁFICO!J158</f>
        <v>3</v>
      </c>
      <c r="L55" s="15">
        <f>+REGISTRO_FOTOGRÁFICO!K158</f>
        <v>299</v>
      </c>
      <c r="M55" s="15">
        <f>+REGISTRO_FOTOGRÁFICO!L158</f>
        <v>2</v>
      </c>
      <c r="N55" s="16">
        <f>+REGISTRO_FOTOGRÁFICO!M158</f>
        <v>300</v>
      </c>
    </row>
    <row r="56" spans="2:14" s="193" customFormat="1" ht="18" x14ac:dyDescent="0.25">
      <c r="B56" s="466"/>
      <c r="C56" s="441"/>
      <c r="D56" s="476"/>
      <c r="E56" s="244" t="str">
        <f>+VLOOKUP(K56,PATOLOGÍAS!$D$3:$F$10,3,FALSE)</f>
        <v>Fisuración (flexión; longitudinal).</v>
      </c>
      <c r="F56" s="154" t="str">
        <f t="shared" ref="F56:F57" si="46">"FOTOGRAFÍA No. "&amp;L56</f>
        <v>FOTOGRAFÍA No. 301</v>
      </c>
      <c r="G56" s="244" t="str">
        <f>+VLOOKUP(M56,PATOLOGÍAS!$D$3:$F$10,3,FALSE)</f>
        <v>Fisuración (flexión; longitudinal).</v>
      </c>
      <c r="H56" s="176" t="str">
        <f t="shared" ref="H56:H57" si="47">"FOTOGRAFÍA No. "&amp;N56</f>
        <v>FOTOGRAFÍA No. 302</v>
      </c>
      <c r="K56" s="78">
        <f>+REGISTRO_FOTOGRÁFICO!J159</f>
        <v>2</v>
      </c>
      <c r="L56" s="4">
        <f>+REGISTRO_FOTOGRÁFICO!K159</f>
        <v>301</v>
      </c>
      <c r="M56" s="4">
        <f>+REGISTRO_FOTOGRÁFICO!L159</f>
        <v>2</v>
      </c>
      <c r="N56" s="17">
        <f>+REGISTRO_FOTOGRÁFICO!M159</f>
        <v>302</v>
      </c>
    </row>
    <row r="57" spans="2:14" s="193" customFormat="1" ht="18.75" thickBot="1" x14ac:dyDescent="0.3">
      <c r="B57" s="467"/>
      <c r="C57" s="442"/>
      <c r="D57" s="477"/>
      <c r="E57" s="245" t="str">
        <f>+VLOOKUP(K57,PATOLOGÍAS!$D$3:$F$10,3,FALSE)</f>
        <v>Fisuración (flexión; longitudinal).</v>
      </c>
      <c r="F57" s="163" t="str">
        <f t="shared" si="46"/>
        <v>FOTOGRAFÍA No. 303</v>
      </c>
      <c r="G57" s="245" t="str">
        <f>+VLOOKUP(M57,PATOLOGÍAS!$D$3:$F$10,3,FALSE)</f>
        <v>Fisuración (flexión; longitudinal).</v>
      </c>
      <c r="H57" s="185" t="str">
        <f t="shared" si="47"/>
        <v>FOTOGRAFÍA No. 304</v>
      </c>
      <c r="K57" s="80">
        <f>+REGISTRO_FOTOGRÁFICO!J160</f>
        <v>2</v>
      </c>
      <c r="L57" s="14">
        <f>+REGISTRO_FOTOGRÁFICO!K160</f>
        <v>303</v>
      </c>
      <c r="M57" s="14">
        <f>+REGISTRO_FOTOGRÁFICO!L160</f>
        <v>2</v>
      </c>
      <c r="N57" s="44">
        <f>+REGISTRO_FOTOGRÁFICO!M160</f>
        <v>304</v>
      </c>
    </row>
    <row r="58" spans="2:14" ht="18" customHeight="1" x14ac:dyDescent="0.25">
      <c r="B58" s="397" t="str">
        <f>C55</f>
        <v>PK 47 + 000</v>
      </c>
      <c r="C58" s="478" t="str">
        <f>"PK "&amp;PATOLOGÍAS!B17&amp;" + 000"</f>
        <v>PK 48 + 000</v>
      </c>
      <c r="D58" s="480" t="s">
        <v>42</v>
      </c>
      <c r="E58" s="274" t="str">
        <f>+VLOOKUP(K58,PATOLOGÍAS!$D$3:$F$10,3,FALSE)</f>
        <v>Fisuración (flexión; longitudinal).</v>
      </c>
      <c r="F58" s="71" t="str">
        <f t="shared" ref="F58" si="48">"FOTOGRAFÍA No. "&amp;L58</f>
        <v>FOTOGRAFÍA No. 305</v>
      </c>
      <c r="G58" s="274" t="str">
        <f>+VLOOKUP(M58,PATOLOGÍAS!$D$3:$F$10,3,FALSE)</f>
        <v>Deterioro de la zona del asiento del carril.</v>
      </c>
      <c r="H58" s="72" t="str">
        <f t="shared" ref="H58" si="49">"FOTOGRAFÍA No. "&amp;N58</f>
        <v>FOTOGRAFÍA No. 306</v>
      </c>
      <c r="K58" s="77">
        <f>+REGISTRO_FOTOGRÁFICO!J161</f>
        <v>2</v>
      </c>
      <c r="L58" s="15">
        <f>+REGISTRO_FOTOGRÁFICO!K161</f>
        <v>305</v>
      </c>
      <c r="M58" s="15">
        <f>+REGISTRO_FOTOGRÁFICO!L161</f>
        <v>1</v>
      </c>
      <c r="N58" s="16">
        <f>+REGISTRO_FOTOGRÁFICO!M161</f>
        <v>306</v>
      </c>
    </row>
    <row r="59" spans="2:14" s="193" customFormat="1" ht="18" x14ac:dyDescent="0.25">
      <c r="B59" s="398"/>
      <c r="C59" s="479"/>
      <c r="D59" s="481"/>
      <c r="E59" s="275" t="str">
        <f>+VLOOKUP(K59,PATOLOGÍAS!$D$3:$F$10,3,FALSE)</f>
        <v>Fallo por condiciones climáticas.</v>
      </c>
      <c r="F59" s="73" t="str">
        <f t="shared" ref="F59" si="50">"FOTOGRAFÍA No. "&amp;L59</f>
        <v>FOTOGRAFÍA No. 307</v>
      </c>
      <c r="G59" s="275" t="str">
        <f>+VLOOKUP(M59,PATOLOGÍAS!$D$3:$F$10,3,FALSE)</f>
        <v>Fisuración (flexión; longitudinal).</v>
      </c>
      <c r="H59" s="74" t="str">
        <f t="shared" ref="H59" si="51">"FOTOGRAFÍA No. "&amp;N59</f>
        <v>FOTOGRAFÍA No. 308</v>
      </c>
      <c r="K59" s="78">
        <f>+REGISTRO_FOTOGRÁFICO!J162</f>
        <v>3</v>
      </c>
      <c r="L59" s="4">
        <f>+REGISTRO_FOTOGRÁFICO!K162</f>
        <v>307</v>
      </c>
      <c r="M59" s="4">
        <f>+REGISTRO_FOTOGRÁFICO!L162</f>
        <v>2</v>
      </c>
      <c r="N59" s="17">
        <f>+REGISTRO_FOTOGRÁFICO!M162</f>
        <v>308</v>
      </c>
    </row>
    <row r="60" spans="2:14" s="193" customFormat="1" ht="18.75" thickBot="1" x14ac:dyDescent="0.3">
      <c r="B60" s="468"/>
      <c r="C60" s="479"/>
      <c r="D60" s="482"/>
      <c r="E60" s="278" t="str">
        <f>+VLOOKUP(K60,PATOLOGÍAS!$D$3:$F$10,3,FALSE)</f>
        <v>Fisuración (flexión; longitudinal).</v>
      </c>
      <c r="F60" s="166" t="str">
        <f t="shared" ref="F60" si="52">"FOTOGRAFÍA No. "&amp;L60</f>
        <v>FOTOGRAFÍA No. 309</v>
      </c>
      <c r="G60" s="278" t="str">
        <f>+VLOOKUP(M60,PATOLOGÍAS!$D$3:$F$10,3,FALSE)</f>
        <v>Fisuración (flexión; longitudinal).</v>
      </c>
      <c r="H60" s="188" t="str">
        <f t="shared" ref="H60" si="53">"FOTOGRAFÍA No. "&amp;N60</f>
        <v>FOTOGRAFÍA No. 310</v>
      </c>
      <c r="K60" s="80">
        <f>+REGISTRO_FOTOGRÁFICO!J163</f>
        <v>2</v>
      </c>
      <c r="L60" s="14">
        <f>+REGISTRO_FOTOGRÁFICO!K163</f>
        <v>309</v>
      </c>
      <c r="M60" s="14">
        <f>+REGISTRO_FOTOGRÁFICO!L163</f>
        <v>2</v>
      </c>
      <c r="N60" s="44">
        <f>+REGISTRO_FOTOGRÁFICO!M163</f>
        <v>310</v>
      </c>
    </row>
    <row r="61" spans="2:14" ht="18" customHeight="1" x14ac:dyDescent="0.25">
      <c r="B61" s="461" t="str">
        <f>C58</f>
        <v>PK 48 + 000</v>
      </c>
      <c r="C61" s="463" t="str">
        <f>"PK "&amp;PATOLOGÍAS!B18&amp;" + 000"</f>
        <v>PK 49 + 000</v>
      </c>
      <c r="D61" s="501" t="s">
        <v>42</v>
      </c>
      <c r="E61" s="276" t="str">
        <f>+VLOOKUP(K61,PATOLOGÍAS!$D$3:$F$10,3,FALSE)</f>
        <v>Fallo por condiciones climáticas.</v>
      </c>
      <c r="F61" s="167" t="str">
        <f t="shared" ref="F61" si="54">"FOTOGRAFÍA No. "&amp;L61</f>
        <v>FOTOGRAFÍA No. 311</v>
      </c>
      <c r="G61" s="276" t="str">
        <f>+VLOOKUP(M61,PATOLOGÍAS!$D$3:$F$10,3,FALSE)</f>
        <v>Fisuración (flexión; longitudinal).</v>
      </c>
      <c r="H61" s="189" t="str">
        <f t="shared" ref="H61" si="55">"FOTOGRAFÍA No. "&amp;N61</f>
        <v>FOTOGRAFÍA No. 312</v>
      </c>
      <c r="K61" s="77">
        <f>+REGISTRO_FOTOGRÁFICO!J164</f>
        <v>3</v>
      </c>
      <c r="L61" s="15">
        <f>+REGISTRO_FOTOGRÁFICO!K164</f>
        <v>311</v>
      </c>
      <c r="M61" s="15">
        <f>+REGISTRO_FOTOGRÁFICO!L164</f>
        <v>2</v>
      </c>
      <c r="N61" s="16">
        <f>+REGISTRO_FOTOGRÁFICO!M164</f>
        <v>312</v>
      </c>
    </row>
    <row r="62" spans="2:14" s="193" customFormat="1" ht="18" x14ac:dyDescent="0.25">
      <c r="B62" s="435"/>
      <c r="C62" s="438"/>
      <c r="D62" s="502"/>
      <c r="E62" s="277" t="str">
        <f>+VLOOKUP(K62,PATOLOGÍAS!$D$3:$F$10,3,FALSE)</f>
        <v>Fallo por condiciones climáticas.</v>
      </c>
      <c r="F62" s="158" t="str">
        <f t="shared" ref="F62" si="56">"FOTOGRAFÍA No. "&amp;L62</f>
        <v>FOTOGRAFÍA No. 313</v>
      </c>
      <c r="G62" s="277" t="str">
        <f>+VLOOKUP(M62,PATOLOGÍAS!$D$3:$F$10,3,FALSE)</f>
        <v>Fallo por condiciones climáticas.</v>
      </c>
      <c r="H62" s="180" t="str">
        <f t="shared" ref="H62" si="57">"FOTOGRAFÍA No. "&amp;N62</f>
        <v>FOTOGRAFÍA No. 314</v>
      </c>
      <c r="K62" s="78">
        <f>+REGISTRO_FOTOGRÁFICO!J165</f>
        <v>3</v>
      </c>
      <c r="L62" s="4">
        <f>+REGISTRO_FOTOGRÁFICO!K165</f>
        <v>313</v>
      </c>
      <c r="M62" s="4">
        <f>+REGISTRO_FOTOGRÁFICO!L165</f>
        <v>3</v>
      </c>
      <c r="N62" s="17">
        <f>+REGISTRO_FOTOGRÁFICO!M165</f>
        <v>314</v>
      </c>
    </row>
    <row r="63" spans="2:14" s="193" customFormat="1" ht="18.75" thickBot="1" x14ac:dyDescent="0.3">
      <c r="B63" s="436"/>
      <c r="C63" s="439"/>
      <c r="D63" s="507"/>
      <c r="E63" s="283" t="str">
        <f>+VLOOKUP(K63,PATOLOGÍAS!$D$3:$F$10,3,FALSE)</f>
        <v>Fisuración (flexión; longitudinal).</v>
      </c>
      <c r="F63" s="159" t="str">
        <f t="shared" ref="F63" si="58">"FOTOGRAFÍA No. "&amp;L63</f>
        <v>FOTOGRAFÍA No. 315</v>
      </c>
      <c r="G63" s="283" t="str">
        <f>+VLOOKUP(M63,PATOLOGÍAS!$D$3:$F$10,3,FALSE)</f>
        <v>Deterioro de la zona del asiento del carril.</v>
      </c>
      <c r="H63" s="181" t="str">
        <f t="shared" ref="H63" si="59">"FOTOGRAFÍA No. "&amp;N63</f>
        <v>FOTOGRAFÍA No. 316</v>
      </c>
      <c r="K63" s="79">
        <f>+REGISTRO_FOTOGRÁFICO!J166</f>
        <v>2</v>
      </c>
      <c r="L63" s="18">
        <f>+REGISTRO_FOTOGRÁFICO!K166</f>
        <v>315</v>
      </c>
      <c r="M63" s="18">
        <f>+REGISTRO_FOTOGRÁFICO!L166</f>
        <v>1</v>
      </c>
      <c r="N63" s="19">
        <f>+REGISTRO_FOTOGRÁFICO!M166</f>
        <v>316</v>
      </c>
    </row>
    <row r="64" spans="2:14" ht="18" x14ac:dyDescent="0.25">
      <c r="B64" s="460" t="str">
        <f>C61</f>
        <v>PK 49 + 000</v>
      </c>
      <c r="C64" s="452" t="str">
        <f>"PK "&amp;PATOLOGÍAS!B19&amp;" + 000"</f>
        <v>PK 50 + 000</v>
      </c>
      <c r="D64" s="506" t="s">
        <v>42</v>
      </c>
      <c r="E64" s="286" t="str">
        <f>+VLOOKUP(K64,PATOLOGÍAS!$D$3:$F$10,3,FALSE)</f>
        <v>Fisuración (flexión; longitudinal).</v>
      </c>
      <c r="F64" s="160" t="str">
        <f t="shared" ref="F64:F67" si="60">"FOTOGRAFÍA No. "&amp;L64</f>
        <v>FOTOGRAFÍA No. 317</v>
      </c>
      <c r="G64" s="286" t="str">
        <f>+VLOOKUP(M64,PATOLOGÍAS!$D$3:$F$10,3,FALSE)</f>
        <v>Fisuración (flexión; longitudinal).</v>
      </c>
      <c r="H64" s="182" t="str">
        <f t="shared" ref="H64:H67" si="61">"FOTOGRAFÍA No. "&amp;N64</f>
        <v>FOTOGRAFÍA No. 318</v>
      </c>
      <c r="K64" s="223">
        <f>+REGISTRO_FOTOGRÁFICO!J167</f>
        <v>2</v>
      </c>
      <c r="L64" s="211">
        <f>+REGISTRO_FOTOGRÁFICO!K167</f>
        <v>317</v>
      </c>
      <c r="M64" s="211">
        <f>+REGISTRO_FOTOGRÁFICO!L167</f>
        <v>2</v>
      </c>
      <c r="N64" s="224">
        <f>+REGISTRO_FOTOGRÁFICO!M167</f>
        <v>318</v>
      </c>
    </row>
    <row r="65" spans="2:14" s="193" customFormat="1" ht="18" x14ac:dyDescent="0.25">
      <c r="B65" s="404"/>
      <c r="C65" s="407"/>
      <c r="D65" s="484"/>
      <c r="E65" s="272" t="str">
        <f>+VLOOKUP(K65,PATOLOGÍAS!$D$3:$F$10,3,FALSE)</f>
        <v>Fallo por condiciones climáticas.</v>
      </c>
      <c r="F65" s="148" t="str">
        <f t="shared" si="60"/>
        <v>FOTOGRAFÍA No. 319</v>
      </c>
      <c r="G65" s="272" t="str">
        <f>+VLOOKUP(M65,PATOLOGÍAS!$D$3:$F$10,3,FALSE)</f>
        <v>Fisuración (flexión; longitudinal).</v>
      </c>
      <c r="H65" s="170" t="str">
        <f t="shared" si="61"/>
        <v>FOTOGRAFÍA No. 320</v>
      </c>
      <c r="K65" s="223">
        <f>+REGISTRO_FOTOGRÁFICO!J168</f>
        <v>3</v>
      </c>
      <c r="L65" s="211">
        <f>+REGISTRO_FOTOGRÁFICO!K168</f>
        <v>319</v>
      </c>
      <c r="M65" s="211">
        <f>+REGISTRO_FOTOGRÁFICO!L168</f>
        <v>2</v>
      </c>
      <c r="N65" s="224">
        <f>+REGISTRO_FOTOGRÁFICO!M168</f>
        <v>320</v>
      </c>
    </row>
    <row r="66" spans="2:14" s="193" customFormat="1" ht="18" x14ac:dyDescent="0.25">
      <c r="B66" s="404"/>
      <c r="C66" s="407"/>
      <c r="D66" s="484"/>
      <c r="E66" s="272" t="str">
        <f>+VLOOKUP(K66,PATOLOGÍAS!$D$3:$F$10,3,FALSE)</f>
        <v>Fallo por condiciones climáticas.</v>
      </c>
      <c r="F66" s="148" t="str">
        <f t="shared" si="60"/>
        <v>FOTOGRAFÍA No. 321</v>
      </c>
      <c r="G66" s="272" t="str">
        <f>+VLOOKUP(M66,PATOLOGÍAS!$D$3:$F$10,3,FALSE)</f>
        <v>Fisuración (flexión; longitudinal).</v>
      </c>
      <c r="H66" s="170" t="str">
        <f t="shared" si="61"/>
        <v>FOTOGRAFÍA No. 322</v>
      </c>
      <c r="K66" s="223">
        <f>+REGISTRO_FOTOGRÁFICO!J169</f>
        <v>3</v>
      </c>
      <c r="L66" s="211">
        <f>+REGISTRO_FOTOGRÁFICO!K169</f>
        <v>321</v>
      </c>
      <c r="M66" s="211">
        <f>+REGISTRO_FOTOGRÁFICO!L169</f>
        <v>2</v>
      </c>
      <c r="N66" s="224">
        <f>+REGISTRO_FOTOGRÁFICO!M169</f>
        <v>322</v>
      </c>
    </row>
    <row r="67" spans="2:14" s="193" customFormat="1" ht="18.75" thickBot="1" x14ac:dyDescent="0.3">
      <c r="B67" s="405"/>
      <c r="C67" s="408"/>
      <c r="D67" s="485"/>
      <c r="E67" s="273" t="str">
        <f>+VLOOKUP(K67,PATOLOGÍAS!$D$3:$F$10,3,FALSE)</f>
        <v>Fallo por condiciones climáticas.</v>
      </c>
      <c r="F67" s="149" t="str">
        <f t="shared" si="60"/>
        <v>FOTOGRAFÍA No. 323</v>
      </c>
      <c r="G67" s="273" t="str">
        <f>+VLOOKUP(M67,PATOLOGÍAS!$D$3:$F$10,3,FALSE)</f>
        <v>Fisuración (flexión; longitudinal).</v>
      </c>
      <c r="H67" s="171" t="str">
        <f t="shared" si="61"/>
        <v>FOTOGRAFÍA No. 324</v>
      </c>
      <c r="K67" s="246">
        <f>+REGISTRO_FOTOGRÁFICO!J170</f>
        <v>3</v>
      </c>
      <c r="L67" s="247">
        <f>+REGISTRO_FOTOGRÁFICO!K170</f>
        <v>323</v>
      </c>
      <c r="M67" s="247">
        <f>+REGISTRO_FOTOGRÁFICO!L170</f>
        <v>2</v>
      </c>
      <c r="N67" s="248">
        <f>+REGISTRO_FOTOGRÁFICO!M170</f>
        <v>324</v>
      </c>
    </row>
    <row r="68" spans="2:14" ht="18" customHeight="1" x14ac:dyDescent="0.25">
      <c r="B68" s="409" t="str">
        <f>C64</f>
        <v>PK 50 + 000</v>
      </c>
      <c r="C68" s="412" t="str">
        <f>"PK "&amp;PATOLOGÍAS!B20&amp;" + 000"</f>
        <v>PK 51 + 000</v>
      </c>
      <c r="D68" s="498" t="s">
        <v>42</v>
      </c>
      <c r="E68" s="270" t="str">
        <f>+VLOOKUP(K68,PATOLOGÍAS!$D$3:$F$10,3,FALSE)</f>
        <v>Fisuración (flexión; longitudinal).</v>
      </c>
      <c r="F68" s="150" t="str">
        <f t="shared" ref="F68" si="62">"FOTOGRAFÍA No. "&amp;L68</f>
        <v>FOTOGRAFÍA No. 325</v>
      </c>
      <c r="G68" s="270" t="str">
        <f>+VLOOKUP(M68,PATOLOGÍAS!$D$3:$F$10,3,FALSE)</f>
        <v>Fisuración (flexión; longitudinal).</v>
      </c>
      <c r="H68" s="172" t="str">
        <f t="shared" ref="H68" si="63">"FOTOGRAFÍA No. "&amp;N68</f>
        <v>FOTOGRAFÍA No. 326</v>
      </c>
      <c r="K68" s="77">
        <f>+REGISTRO_FOTOGRÁFICO!J171</f>
        <v>2</v>
      </c>
      <c r="L68" s="15">
        <f>+REGISTRO_FOTOGRÁFICO!K171</f>
        <v>325</v>
      </c>
      <c r="M68" s="15">
        <f>+REGISTRO_FOTOGRÁFICO!L171</f>
        <v>2</v>
      </c>
      <c r="N68" s="16">
        <f>+REGISTRO_FOTOGRÁFICO!M171</f>
        <v>326</v>
      </c>
    </row>
    <row r="69" spans="2:14" s="193" customFormat="1" ht="18" x14ac:dyDescent="0.25">
      <c r="B69" s="410"/>
      <c r="C69" s="413"/>
      <c r="D69" s="499"/>
      <c r="E69" s="271" t="str">
        <f>+VLOOKUP(K69,PATOLOGÍAS!$D$3:$F$10,3,FALSE)</f>
        <v>Fisuración (flexión; longitudinal).</v>
      </c>
      <c r="F69" s="151" t="str">
        <f t="shared" ref="F69" si="64">"FOTOGRAFÍA No. "&amp;L69</f>
        <v>FOTOGRAFÍA No. 327</v>
      </c>
      <c r="G69" s="271" t="str">
        <f>+VLOOKUP(M69,PATOLOGÍAS!$D$3:$F$10,3,FALSE)</f>
        <v>Fisuración (flexión; longitudinal).</v>
      </c>
      <c r="H69" s="173" t="str">
        <f t="shared" ref="H69" si="65">"FOTOGRAFÍA No. "&amp;N69</f>
        <v>FOTOGRAFÍA No. 328</v>
      </c>
      <c r="K69" s="78">
        <f>+REGISTRO_FOTOGRÁFICO!J172</f>
        <v>2</v>
      </c>
      <c r="L69" s="4">
        <f>+REGISTRO_FOTOGRÁFICO!K172</f>
        <v>327</v>
      </c>
      <c r="M69" s="4">
        <f>+REGISTRO_FOTOGRÁFICO!L172</f>
        <v>2</v>
      </c>
      <c r="N69" s="17">
        <f>+REGISTRO_FOTOGRÁFICO!M172</f>
        <v>328</v>
      </c>
    </row>
    <row r="70" spans="2:14" s="193" customFormat="1" ht="18.75" thickBot="1" x14ac:dyDescent="0.3">
      <c r="B70" s="428"/>
      <c r="C70" s="429"/>
      <c r="D70" s="511"/>
      <c r="E70" s="144" t="str">
        <f>+VLOOKUP(K70,PATOLOGÍAS!$D$3:$F$10,3,FALSE)</f>
        <v>Fisuración (flexión; longitudinal).</v>
      </c>
      <c r="F70" s="152" t="str">
        <f t="shared" ref="F70" si="66">"FOTOGRAFÍA No. "&amp;L70</f>
        <v>FOTOGRAFÍA No. 329</v>
      </c>
      <c r="G70" s="144" t="str">
        <f>+VLOOKUP(M70,PATOLOGÍAS!$D$3:$F$10,3,FALSE)</f>
        <v>Fisuración (flexión; longitudinal).</v>
      </c>
      <c r="H70" s="174" t="str">
        <f t="shared" ref="H70" si="67">"FOTOGRAFÍA No. "&amp;N70</f>
        <v>FOTOGRAFÍA No. 330</v>
      </c>
      <c r="K70" s="79">
        <f>+REGISTRO_FOTOGRÁFICO!J173</f>
        <v>2</v>
      </c>
      <c r="L70" s="18">
        <f>+REGISTRO_FOTOGRÁFICO!K173</f>
        <v>329</v>
      </c>
      <c r="M70" s="18">
        <f>+REGISTRO_FOTOGRÁFICO!L173</f>
        <v>2</v>
      </c>
      <c r="N70" s="19">
        <f>+REGISTRO_FOTOGRÁFICO!M173</f>
        <v>330</v>
      </c>
    </row>
    <row r="71" spans="2:14" ht="18" x14ac:dyDescent="0.25">
      <c r="B71" s="471" t="str">
        <f>C68</f>
        <v>PK 51 + 000</v>
      </c>
      <c r="C71" s="473" t="str">
        <f>"PK "&amp;PATOLOGÍAS!B21&amp;" + 000"</f>
        <v>PK 52 + 000</v>
      </c>
      <c r="D71" s="510" t="s">
        <v>42</v>
      </c>
      <c r="E71" s="291" t="str">
        <f>+VLOOKUP(K71,PATOLOGÍAS!$D$3:$F$10,3,FALSE)</f>
        <v>Fisuración (flexión; longitudinal).</v>
      </c>
      <c r="F71" s="153" t="str">
        <f t="shared" ref="F71" si="68">"FOTOGRAFÍA No. "&amp;L71</f>
        <v>FOTOGRAFÍA No. 331</v>
      </c>
      <c r="G71" s="291" t="str">
        <f>+VLOOKUP(M71,PATOLOGÍAS!$D$3:$F$10,3,FALSE)</f>
        <v>Fisuración (flexión; longitudinal).</v>
      </c>
      <c r="H71" s="175" t="str">
        <f t="shared" ref="H71" si="69">"FOTOGRAFÍA No. "&amp;N71</f>
        <v>FOTOGRAFÍA No. 332</v>
      </c>
      <c r="K71" s="223">
        <f>+REGISTRO_FOTOGRÁFICO!J174</f>
        <v>2</v>
      </c>
      <c r="L71" s="211">
        <f>+REGISTRO_FOTOGRÁFICO!K174</f>
        <v>331</v>
      </c>
      <c r="M71" s="211">
        <f>+REGISTRO_FOTOGRÁFICO!L174</f>
        <v>2</v>
      </c>
      <c r="N71" s="224">
        <f>+REGISTRO_FOTOGRÁFICO!M174</f>
        <v>332</v>
      </c>
    </row>
    <row r="72" spans="2:14" s="193" customFormat="1" ht="18" x14ac:dyDescent="0.25">
      <c r="B72" s="466"/>
      <c r="C72" s="441"/>
      <c r="D72" s="476"/>
      <c r="E72" s="268" t="str">
        <f>+VLOOKUP(K72,PATOLOGÍAS!$D$3:$F$10,3,FALSE)</f>
        <v>Fallo por condiciones climáticas.</v>
      </c>
      <c r="F72" s="154" t="str">
        <f t="shared" ref="F72:F73" si="70">"FOTOGRAFÍA No. "&amp;L72</f>
        <v>FOTOGRAFÍA No. 333</v>
      </c>
      <c r="G72" s="268" t="str">
        <f>+VLOOKUP(M72,PATOLOGÍAS!$D$3:$F$10,3,FALSE)</f>
        <v>Fisuración (flexión; longitudinal).</v>
      </c>
      <c r="H72" s="176" t="str">
        <f t="shared" ref="H72:H73" si="71">"FOTOGRAFÍA No. "&amp;N72</f>
        <v>FOTOGRAFÍA No. 334</v>
      </c>
      <c r="K72" s="223">
        <f>+REGISTRO_FOTOGRÁFICO!J175</f>
        <v>3</v>
      </c>
      <c r="L72" s="211">
        <f>+REGISTRO_FOTOGRÁFICO!K175</f>
        <v>333</v>
      </c>
      <c r="M72" s="211">
        <f>+REGISTRO_FOTOGRÁFICO!L175</f>
        <v>2</v>
      </c>
      <c r="N72" s="224">
        <f>+REGISTRO_FOTOGRÁFICO!M175</f>
        <v>334</v>
      </c>
    </row>
    <row r="73" spans="2:14" s="193" customFormat="1" ht="18.75" thickBot="1" x14ac:dyDescent="0.3">
      <c r="B73" s="467"/>
      <c r="C73" s="442"/>
      <c r="D73" s="477"/>
      <c r="E73" s="269" t="str">
        <f>+VLOOKUP(K73,PATOLOGÍAS!$D$3:$F$10,3,FALSE)</f>
        <v>Fisuración (flexión; longitudinal).</v>
      </c>
      <c r="F73" s="163" t="str">
        <f t="shared" si="70"/>
        <v>FOTOGRAFÍA No. 335</v>
      </c>
      <c r="G73" s="269" t="str">
        <f>+VLOOKUP(M73,PATOLOGÍAS!$D$3:$F$10,3,FALSE)</f>
        <v>Fisuración (flexión; longitudinal).</v>
      </c>
      <c r="H73" s="185" t="str">
        <f t="shared" si="71"/>
        <v>FOTOGRAFÍA No. 336</v>
      </c>
      <c r="K73" s="246">
        <f>+REGISTRO_FOTOGRÁFICO!J176</f>
        <v>2</v>
      </c>
      <c r="L73" s="247">
        <f>+REGISTRO_FOTOGRÁFICO!K176</f>
        <v>335</v>
      </c>
      <c r="M73" s="247">
        <f>+REGISTRO_FOTOGRÁFICO!L176</f>
        <v>2</v>
      </c>
      <c r="N73" s="248">
        <f>+REGISTRO_FOTOGRÁFICO!M176</f>
        <v>336</v>
      </c>
    </row>
    <row r="74" spans="2:14" ht="18" x14ac:dyDescent="0.25">
      <c r="B74" s="397" t="str">
        <f>C71</f>
        <v>PK 52 + 000</v>
      </c>
      <c r="C74" s="400" t="str">
        <f>"PK "&amp;PATOLOGÍAS!B22&amp;" + 000"</f>
        <v>PK 53 + 000</v>
      </c>
      <c r="D74" s="508" t="s">
        <v>42</v>
      </c>
      <c r="E74" s="274" t="str">
        <f>+VLOOKUP(K74,PATOLOGÍAS!$D$3:$F$10,3,FALSE)</f>
        <v>Fisuración (flexión; longitudinal).</v>
      </c>
      <c r="F74" s="71" t="str">
        <f t="shared" ref="F74" si="72">"FOTOGRAFÍA No. "&amp;L74</f>
        <v>FOTOGRAFÍA No. 337</v>
      </c>
      <c r="G74" s="274" t="str">
        <f>+VLOOKUP(M74,PATOLOGÍAS!$D$3:$F$10,3,FALSE)</f>
        <v>Fisuración (flexión; longitudinal).</v>
      </c>
      <c r="H74" s="72" t="str">
        <f t="shared" ref="H74" si="73">"FOTOGRAFÍA No. "&amp;N74</f>
        <v>FOTOGRAFÍA No. 338</v>
      </c>
      <c r="K74" s="77">
        <f>+REGISTRO_FOTOGRÁFICO!J177</f>
        <v>2</v>
      </c>
      <c r="L74" s="15">
        <f>+REGISTRO_FOTOGRÁFICO!K177</f>
        <v>337</v>
      </c>
      <c r="M74" s="15">
        <f>+REGISTRO_FOTOGRÁFICO!L177</f>
        <v>2</v>
      </c>
      <c r="N74" s="16">
        <f>+REGISTRO_FOTOGRÁFICO!M177</f>
        <v>338</v>
      </c>
    </row>
    <row r="75" spans="2:14" ht="18.75" thickBot="1" x14ac:dyDescent="0.3">
      <c r="B75" s="399"/>
      <c r="C75" s="402"/>
      <c r="D75" s="509"/>
      <c r="E75" s="279" t="str">
        <f>+VLOOKUP(K75,PATOLOGÍAS!$D$3:$F$10,3,FALSE)</f>
        <v>Fisuración (flexión; longitudinal).</v>
      </c>
      <c r="F75" s="75" t="str">
        <f t="shared" ref="F75" si="74">"FOTOGRAFÍA No. "&amp;L75</f>
        <v>FOTOGRAFÍA No. 339</v>
      </c>
      <c r="G75" s="279" t="str">
        <f>+VLOOKUP(M75,PATOLOGÍAS!$D$3:$F$10,3,FALSE)</f>
        <v>Fisuración (flexión; longitudinal).</v>
      </c>
      <c r="H75" s="76" t="str">
        <f t="shared" ref="H75" si="75">"FOTOGRAFÍA No. "&amp;N75</f>
        <v>FOTOGRAFÍA No. 340</v>
      </c>
      <c r="K75" s="79">
        <f>+REGISTRO_FOTOGRÁFICO!J178</f>
        <v>2</v>
      </c>
      <c r="L75" s="18">
        <f>+REGISTRO_FOTOGRÁFICO!K178</f>
        <v>339</v>
      </c>
      <c r="M75" s="18">
        <f>+REGISTRO_FOTOGRÁFICO!L178</f>
        <v>2</v>
      </c>
      <c r="N75" s="19">
        <f>+REGISTRO_FOTOGRÁFICO!M178</f>
        <v>340</v>
      </c>
    </row>
  </sheetData>
  <mergeCells count="60">
    <mergeCell ref="D74:D75"/>
    <mergeCell ref="B71:B73"/>
    <mergeCell ref="C71:C73"/>
    <mergeCell ref="D71:D73"/>
    <mergeCell ref="B68:B70"/>
    <mergeCell ref="C68:C70"/>
    <mergeCell ref="D68:D70"/>
    <mergeCell ref="B74:B75"/>
    <mergeCell ref="C74:C75"/>
    <mergeCell ref="B64:B67"/>
    <mergeCell ref="C64:C67"/>
    <mergeCell ref="D64:D67"/>
    <mergeCell ref="B61:B63"/>
    <mergeCell ref="C61:C63"/>
    <mergeCell ref="D61:D63"/>
    <mergeCell ref="D49:D51"/>
    <mergeCell ref="B52:B54"/>
    <mergeCell ref="C52:C54"/>
    <mergeCell ref="D52:D54"/>
    <mergeCell ref="D39:D41"/>
    <mergeCell ref="B45:B48"/>
    <mergeCell ref="C45:C48"/>
    <mergeCell ref="D45:D48"/>
    <mergeCell ref="B42:B44"/>
    <mergeCell ref="C42:C44"/>
    <mergeCell ref="D42:D44"/>
    <mergeCell ref="D4:D8"/>
    <mergeCell ref="K2:N2"/>
    <mergeCell ref="D2:H2"/>
    <mergeCell ref="B34:B38"/>
    <mergeCell ref="C34:C38"/>
    <mergeCell ref="D34:D38"/>
    <mergeCell ref="D9:D13"/>
    <mergeCell ref="D14:D18"/>
    <mergeCell ref="D29:D33"/>
    <mergeCell ref="C19:C23"/>
    <mergeCell ref="D19:D23"/>
    <mergeCell ref="B24:B28"/>
    <mergeCell ref="C24:C28"/>
    <mergeCell ref="D24:D28"/>
    <mergeCell ref="B4:B8"/>
    <mergeCell ref="B2:C2"/>
    <mergeCell ref="C4:C8"/>
    <mergeCell ref="B39:B41"/>
    <mergeCell ref="C39:C41"/>
    <mergeCell ref="B49:B51"/>
    <mergeCell ref="C49:C51"/>
    <mergeCell ref="B9:B13"/>
    <mergeCell ref="C9:C13"/>
    <mergeCell ref="B14:B18"/>
    <mergeCell ref="C14:C18"/>
    <mergeCell ref="B29:B33"/>
    <mergeCell ref="C29:C33"/>
    <mergeCell ref="B19:B23"/>
    <mergeCell ref="B55:B57"/>
    <mergeCell ref="C55:C57"/>
    <mergeCell ref="D55:D57"/>
    <mergeCell ref="B58:B60"/>
    <mergeCell ref="C58:C60"/>
    <mergeCell ref="D58:D60"/>
  </mergeCells>
  <hyperlinks>
    <hyperlink ref="F4" location="REGISTRO_FOTOGRÁFICO!E107" display="REGISTRO_FOTOGRÁFICO!E107"/>
    <hyperlink ref="F5" location="REGISTRO_FOTOGRÁFICO!E108" display="REGISTRO_FOTOGRÁFICO!E108"/>
    <hyperlink ref="F6" location="REGISTRO_FOTOGRÁFICO!E109" display="REGISTRO_FOTOGRÁFICO!E109"/>
    <hyperlink ref="F7" location="REGISTRO_FOTOGRÁFICO!E110" display="REGISTRO_FOTOGRÁFICO!E110"/>
    <hyperlink ref="F8" location="REGISTRO_FOTOGRÁFICO!E111" display="REGISTRO_FOTOGRÁFICO!E111"/>
    <hyperlink ref="F9" location="REGISTRO_FOTOGRÁFICO!E112" display="REGISTRO_FOTOGRÁFICO!E112"/>
    <hyperlink ref="F10" location="REGISTRO_FOTOGRÁFICO!E113" display="REGISTRO_FOTOGRÁFICO!E113"/>
    <hyperlink ref="F11" location="REGISTRO_FOTOGRÁFICO!E114" display="REGISTRO_FOTOGRÁFICO!E114"/>
    <hyperlink ref="F12" location="REGISTRO_FOTOGRÁFICO!E115" display="REGISTRO_FOTOGRÁFICO!E115"/>
    <hyperlink ref="F13" location="REGISTRO_FOTOGRÁFICO!E116" display="REGISTRO_FOTOGRÁFICO!E116"/>
    <hyperlink ref="F14" location="REGISTRO_FOTOGRÁFICO!E117" display="REGISTRO_FOTOGRÁFICO!E117"/>
    <hyperlink ref="F15" location="REGISTRO_FOTOGRÁFICO!E118" display="REGISTRO_FOTOGRÁFICO!E118"/>
    <hyperlink ref="F16" location="REGISTRO_FOTOGRÁFICO!E119" display="REGISTRO_FOTOGRÁFICO!E119"/>
    <hyperlink ref="F17" location="REGISTRO_FOTOGRÁFICO!E120" display="REGISTRO_FOTOGRÁFICO!E120"/>
    <hyperlink ref="F18" location="REGISTRO_FOTOGRÁFICO!E121" display="REGISTRO_FOTOGRÁFICO!E121"/>
    <hyperlink ref="F19" location="REGISTRO_FOTOGRÁFICO!E122" display="REGISTRO_FOTOGRÁFICO!E122"/>
    <hyperlink ref="F20" location="REGISTRO_FOTOGRÁFICO!E123" display="REGISTRO_FOTOGRÁFICO!E123"/>
    <hyperlink ref="F21" location="REGISTRO_FOTOGRÁFICO!E124" display="REGISTRO_FOTOGRÁFICO!E124"/>
    <hyperlink ref="F22" location="REGISTRO_FOTOGRÁFICO!E125" display="REGISTRO_FOTOGRÁFICO!E125"/>
    <hyperlink ref="F23" location="REGISTRO_FOTOGRÁFICO!E126" display="REGISTRO_FOTOGRÁFICO!E126"/>
    <hyperlink ref="H4" location="REGISTRO_FOTOGRÁFICO!G107" display="REGISTRO_FOTOGRÁFICO!G107"/>
    <hyperlink ref="H5" location="REGISTRO_FOTOGRÁFICO!G108" display="REGISTRO_FOTOGRÁFICO!G108"/>
    <hyperlink ref="H6" location="REGISTRO_FOTOGRÁFICO!G109" display="REGISTRO_FOTOGRÁFICO!G109"/>
    <hyperlink ref="H7" location="REGISTRO_FOTOGRÁFICO!G110" display="REGISTRO_FOTOGRÁFICO!G110"/>
    <hyperlink ref="H8" location="REGISTRO_FOTOGRÁFICO!G111" display="REGISTRO_FOTOGRÁFICO!G111"/>
    <hyperlink ref="H9" location="REGISTRO_FOTOGRÁFICO!G112" display="REGISTRO_FOTOGRÁFICO!G112"/>
    <hyperlink ref="H10" location="REGISTRO_FOTOGRÁFICO!G113" display="REGISTRO_FOTOGRÁFICO!G113"/>
    <hyperlink ref="H11" location="REGISTRO_FOTOGRÁFICO!G114" display="REGISTRO_FOTOGRÁFICO!G114"/>
    <hyperlink ref="H12" location="REGISTRO_FOTOGRÁFICO!G115" display="REGISTRO_FOTOGRÁFICO!G115"/>
    <hyperlink ref="H13" location="REGISTRO_FOTOGRÁFICO!G116" display="REGISTRO_FOTOGRÁFICO!G116"/>
    <hyperlink ref="H14" location="REGISTRO_FOTOGRÁFICO!G117" display="REGISTRO_FOTOGRÁFICO!G117"/>
    <hyperlink ref="H15" location="REGISTRO_FOTOGRÁFICO!G118" display="REGISTRO_FOTOGRÁFICO!G118"/>
    <hyperlink ref="H16" location="REGISTRO_FOTOGRÁFICO!G119" display="REGISTRO_FOTOGRÁFICO!G119"/>
    <hyperlink ref="H17" location="REGISTRO_FOTOGRÁFICO!G120" display="REGISTRO_FOTOGRÁFICO!G120"/>
    <hyperlink ref="H18" location="REGISTRO_FOTOGRÁFICO!G121" display="REGISTRO_FOTOGRÁFICO!G121"/>
    <hyperlink ref="H19" location="REGISTRO_FOTOGRÁFICO!G122" display="REGISTRO_FOTOGRÁFICO!G122"/>
    <hyperlink ref="H20" location="REGISTRO_FOTOGRÁFICO!G123" display="REGISTRO_FOTOGRÁFICO!G123"/>
    <hyperlink ref="H21" location="REGISTRO_FOTOGRÁFICO!G124" display="REGISTRO_FOTOGRÁFICO!G124"/>
    <hyperlink ref="H22" location="REGISTRO_FOTOGRÁFICO!G125" display="REGISTRO_FOTOGRÁFICO!G125"/>
    <hyperlink ref="H23" location="REGISTRO_FOTOGRÁFICO!G126" display="REGISTRO_FOTOGRÁFICO!G126"/>
    <hyperlink ref="F24" location="REGISTRO_FOTOGRÁFICO!E127" display="REGISTRO_FOTOGRÁFICO!E127"/>
    <hyperlink ref="H24" location="REGISTRO_FOTOGRÁFICO!G127" display="REGISTRO_FOTOGRÁFICO!G127"/>
    <hyperlink ref="F25" location="REGISTRO_FOTOGRÁFICO!E128" display="REGISTRO_FOTOGRÁFICO!E128"/>
    <hyperlink ref="F26" location="REGISTRO_FOTOGRÁFICO!E129" display="REGISTRO_FOTOGRÁFICO!E129"/>
    <hyperlink ref="F27" location="REGISTRO_FOTOGRÁFICO!E130" display="REGISTRO_FOTOGRÁFICO!E130"/>
    <hyperlink ref="F28" location="REGISTRO_FOTOGRÁFICO!E131" display="REGISTRO_FOTOGRÁFICO!E131"/>
    <hyperlink ref="H25" location="REGISTRO_FOTOGRÁFICO!G128" display="REGISTRO_FOTOGRÁFICO!G128"/>
    <hyperlink ref="H26" location="REGISTRO_FOTOGRÁFICO!G129" display="REGISTRO_FOTOGRÁFICO!G129"/>
    <hyperlink ref="H27" location="REGISTRO_FOTOGRÁFICO!G130" display="REGISTRO_FOTOGRÁFICO!G130"/>
    <hyperlink ref="H28" location="REGISTRO_FOTOGRÁFICO!G131" display="REGISTRO_FOTOGRÁFICO!G131"/>
    <hyperlink ref="F29" location="REGISTRO_FOTOGRÁFICO!E132" display="REGISTRO_FOTOGRÁFICO!E132"/>
    <hyperlink ref="H29" location="REGISTRO_FOTOGRÁFICO!G132" display="REGISTRO_FOTOGRÁFICO!G132"/>
    <hyperlink ref="F30" location="REGISTRO_FOTOGRÁFICO!E133" display="REGISTRO_FOTOGRÁFICO!E133"/>
    <hyperlink ref="F31" location="REGISTRO_FOTOGRÁFICO!E134" display="REGISTRO_FOTOGRÁFICO!E134"/>
    <hyperlink ref="F32" location="REGISTRO_FOTOGRÁFICO!E135" display="REGISTRO_FOTOGRÁFICO!E135"/>
    <hyperlink ref="F33" location="REGISTRO_FOTOGRÁFICO!E136" display="REGISTRO_FOTOGRÁFICO!E136"/>
    <hyperlink ref="H30" location="REGISTRO_FOTOGRÁFICO!G133" display="REGISTRO_FOTOGRÁFICO!G133"/>
    <hyperlink ref="H31" location="REGISTRO_FOTOGRÁFICO!G134" display="REGISTRO_FOTOGRÁFICO!G134"/>
    <hyperlink ref="H32" location="REGISTRO_FOTOGRÁFICO!G135" display="REGISTRO_FOTOGRÁFICO!G135"/>
    <hyperlink ref="H33" location="REGISTRO_FOTOGRÁFICO!G136" display="REGISTRO_FOTOGRÁFICO!G136"/>
    <hyperlink ref="F34" location="REGISTRO_FOTOGRÁFICO!E137" display="REGISTRO_FOTOGRÁFICO!E137"/>
    <hyperlink ref="H34" location="REGISTRO_FOTOGRÁFICO!G137" display="REGISTRO_FOTOGRÁFICO!G137"/>
    <hyperlink ref="F35" location="REGISTRO_FOTOGRÁFICO!E138" display="REGISTRO_FOTOGRÁFICO!E138"/>
    <hyperlink ref="F36" location="REGISTRO_FOTOGRÁFICO!E139" display="REGISTRO_FOTOGRÁFICO!E139"/>
    <hyperlink ref="F37" location="REGISTRO_FOTOGRÁFICO!E140" display="REGISTRO_FOTOGRÁFICO!E140"/>
    <hyperlink ref="F38" location="REGISTRO_FOTOGRÁFICO!E141" display="REGISTRO_FOTOGRÁFICO!E141"/>
    <hyperlink ref="H35" location="REGISTRO_FOTOGRÁFICO!G138" display="REGISTRO_FOTOGRÁFICO!G138"/>
    <hyperlink ref="H36" location="REGISTRO_FOTOGRÁFICO!G139" display="REGISTRO_FOTOGRÁFICO!G139"/>
    <hyperlink ref="H37" location="REGISTRO_FOTOGRÁFICO!G140" display="REGISTRO_FOTOGRÁFICO!G140"/>
    <hyperlink ref="H38" location="REGISTRO_FOTOGRÁFICO!G141" display="REGISTRO_FOTOGRÁFICO!G141"/>
    <hyperlink ref="F39" location="REGISTRO_FOTOGRÁFICO!E142" display="REGISTRO_FOTOGRÁFICO!E142"/>
    <hyperlink ref="H39" location="REGISTRO_FOTOGRÁFICO!G142" display="REGISTRO_FOTOGRÁFICO!G142"/>
    <hyperlink ref="F40" location="REGISTRO_FOTOGRÁFICO!E143" display="REGISTRO_FOTOGRÁFICO!E143"/>
    <hyperlink ref="F41" location="REGISTRO_FOTOGRÁFICO!E144" display="REGISTRO_FOTOGRÁFICO!E144"/>
    <hyperlink ref="H40" location="REGISTRO_FOTOGRÁFICO!G143" display="REGISTRO_FOTOGRÁFICO!G143"/>
    <hyperlink ref="H41" location="REGISTRO_FOTOGRÁFICO!G144" display="REGISTRO_FOTOGRÁFICO!G144"/>
    <hyperlink ref="F45" location="REGISTRO_FOTOGRÁFICO!E148" display="REGISTRO_FOTOGRÁFICO!E148"/>
    <hyperlink ref="H45" location="REGISTRO_FOTOGRÁFICO!G148" display="REGISTRO_FOTOGRÁFICO!G148"/>
    <hyperlink ref="F46" location="REGISTRO_FOTOGRÁFICO!E149" display="REGISTRO_FOTOGRÁFICO!E149"/>
    <hyperlink ref="F47" location="REGISTRO_FOTOGRÁFICO!E150" display="REGISTRO_FOTOGRÁFICO!E150"/>
    <hyperlink ref="F48" location="REGISTRO_FOTOGRÁFICO!E151" display="REGISTRO_FOTOGRÁFICO!E151"/>
    <hyperlink ref="H46" location="REGISTRO_FOTOGRÁFICO!G149" display="REGISTRO_FOTOGRÁFICO!G149"/>
    <hyperlink ref="H47" location="REGISTRO_FOTOGRÁFICO!G150" display="REGISTRO_FOTOGRÁFICO!G150"/>
    <hyperlink ref="H48" location="REGISTRO_FOTOGRÁFICO!G151" display="REGISTRO_FOTOGRÁFICO!G151"/>
    <hyperlink ref="F42" location="REGISTRO_FOTOGRÁFICO!E145" display="REGISTRO_FOTOGRÁFICO!E145"/>
    <hyperlink ref="H42" location="REGISTRO_FOTOGRÁFICO!G145" display="REGISTRO_FOTOGRÁFICO!G145"/>
    <hyperlink ref="F43" location="REGISTRO_FOTOGRÁFICO!E146" display="REGISTRO_FOTOGRÁFICO!E146"/>
    <hyperlink ref="F44" location="REGISTRO_FOTOGRÁFICO!E147" display="REGISTRO_FOTOGRÁFICO!E147"/>
    <hyperlink ref="H43" location="REGISTRO_FOTOGRÁFICO!G146" display="REGISTRO_FOTOGRÁFICO!G146"/>
    <hyperlink ref="H44" location="REGISTRO_FOTOGRÁFICO!G147" display="REGISTRO_FOTOGRÁFICO!G147"/>
    <hyperlink ref="F49" location="REGISTRO_FOTOGRÁFICO!E152" display="REGISTRO_FOTOGRÁFICO!E152"/>
    <hyperlink ref="H49" location="REGISTRO_FOTOGRÁFICO!G152" display="REGISTRO_FOTOGRÁFICO!G152"/>
    <hyperlink ref="F50" location="REGISTRO_FOTOGRÁFICO!E153" display="REGISTRO_FOTOGRÁFICO!E153"/>
    <hyperlink ref="F51" location="REGISTRO_FOTOGRÁFICO!E154" display="REGISTRO_FOTOGRÁFICO!E154"/>
    <hyperlink ref="H50" location="REGISTRO_FOTOGRÁFICO!G153" display="REGISTRO_FOTOGRÁFICO!G153"/>
    <hyperlink ref="H51" location="REGISTRO_FOTOGRÁFICO!G154" display="REGISTRO_FOTOGRÁFICO!G154"/>
    <hyperlink ref="F52" location="REGISTRO_FOTOGRÁFICO!E155" display="REGISTRO_FOTOGRÁFICO!E155"/>
    <hyperlink ref="H52" location="REGISTRO_FOTOGRÁFICO!G155" display="REGISTRO_FOTOGRÁFICO!G155"/>
    <hyperlink ref="F53" location="REGISTRO_FOTOGRÁFICO!E156" display="REGISTRO_FOTOGRÁFICO!E156"/>
    <hyperlink ref="F54" location="REGISTRO_FOTOGRÁFICO!E157" display="REGISTRO_FOTOGRÁFICO!E157"/>
    <hyperlink ref="H53" location="REGISTRO_FOTOGRÁFICO!G156" display="REGISTRO_FOTOGRÁFICO!G156"/>
    <hyperlink ref="H54" location="REGISTRO_FOTOGRÁFICO!G157" display="REGISTRO_FOTOGRÁFICO!G157"/>
    <hyperlink ref="F55" location="REGISTRO_FOTOGRÁFICO!E158" display="REGISTRO_FOTOGRÁFICO!E158"/>
    <hyperlink ref="H55" location="REGISTRO_FOTOGRÁFICO!G158" display="REGISTRO_FOTOGRÁFICO!G158"/>
    <hyperlink ref="F56" location="REGISTRO_FOTOGRÁFICO!E159" display="REGISTRO_FOTOGRÁFICO!E159"/>
    <hyperlink ref="F57" location="REGISTRO_FOTOGRÁFICO!E160" display="REGISTRO_FOTOGRÁFICO!E160"/>
    <hyperlink ref="H56" location="REGISTRO_FOTOGRÁFICO!G158" display="REGISTRO_FOTOGRÁFICO!G158"/>
    <hyperlink ref="H57" location="REGISTRO_FOTOGRÁFICO!G160" display="REGISTRO_FOTOGRÁFICO!G160"/>
    <hyperlink ref="F58" location="REGISTRO_FOTOGRÁFICO!E161" display="REGISTRO_FOTOGRÁFICO!E161"/>
    <hyperlink ref="H58" location="REGISTRO_FOTOGRÁFICO!G161" display="REGISTRO_FOTOGRÁFICO!G161"/>
    <hyperlink ref="F59" location="REGISTRO_FOTOGRÁFICO!E162" display="REGISTRO_FOTOGRÁFICO!E162"/>
    <hyperlink ref="H59" location="REGISTRO_FOTOGRÁFICO!G162" display="REGISTRO_FOTOGRÁFICO!G162"/>
    <hyperlink ref="F61" location="REGISTRO_FOTOGRÁFICO!E164" display="REGISTRO_FOTOGRÁFICO!E164"/>
    <hyperlink ref="H61" location="REGISTRO_FOTOGRÁFICO!G164" display="REGISTRO_FOTOGRÁFICO!G164"/>
    <hyperlink ref="F62" location="REGISTRO_FOTOGRÁFICO!E165" display="REGISTRO_FOTOGRÁFICO!E165"/>
    <hyperlink ref="H62" location="REGISTRO_FOTOGRÁFICO!G165" display="REGISTRO_FOTOGRÁFICO!G165"/>
    <hyperlink ref="F64" location="REGISTRO_FOTOGRÁFICO!E167" display="REGISTRO_FOTOGRÁFICO!E167"/>
    <hyperlink ref="F65" location="REGISTRO_FOTOGRÁFICO!E168" display="REGISTRO_FOTOGRÁFICO!E168"/>
    <hyperlink ref="F66" location="REGISTRO_FOTOGRÁFICO!E169" display="REGISTRO_FOTOGRÁFICO!E169"/>
    <hyperlink ref="F67" location="REGISTRO_FOTOGRÁFICO!E170" display="REGISTRO_FOTOGRÁFICO!E170"/>
    <hyperlink ref="H64" location="REGISTRO_FOTOGRÁFICO!G167" display="REGISTRO_FOTOGRÁFICO!G167"/>
    <hyperlink ref="H65" location="REGISTRO_FOTOGRÁFICO!G168" display="REGISTRO_FOTOGRÁFICO!G168"/>
    <hyperlink ref="H66" location="REGISTRO_FOTOGRÁFICO!G169" display="REGISTRO_FOTOGRÁFICO!G169"/>
    <hyperlink ref="H67" location="REGISTRO_FOTOGRÁFICO!G170" display="REGISTRO_FOTOGRÁFICO!G170"/>
    <hyperlink ref="F68" location="REGISTRO_FOTOGRÁFICO!E171" display="REGISTRO_FOTOGRÁFICO!E171"/>
    <hyperlink ref="H68" location="REGISTRO_FOTOGRÁFICO!G171" display="REGISTRO_FOTOGRÁFICO!G171"/>
    <hyperlink ref="F69" location="REGISTRO_FOTOGRÁFICO!E172" display="REGISTRO_FOTOGRÁFICO!E172"/>
    <hyperlink ref="H69" location="REGISTRO_FOTOGRÁFICO!G172" display="REGISTRO_FOTOGRÁFICO!G172"/>
    <hyperlink ref="F71" location="REGISTRO_FOTOGRÁFICO!E174" display="REGISTRO_FOTOGRÁFICO!E174"/>
    <hyperlink ref="H71" location="REGISTRO_FOTOGRÁFICO!G174" display="REGISTRO_FOTOGRÁFICO!G174"/>
    <hyperlink ref="F72" location="REGISTRO_FOTOGRÁFICO!E175" display="REGISTRO_FOTOGRÁFICO!E175"/>
    <hyperlink ref="F73" location="REGISTRO_FOTOGRÁFICO!E176" display="REGISTRO_FOTOGRÁFICO!E176"/>
    <hyperlink ref="H72" location="REGISTRO_FOTOGRÁFICO!G175" display="REGISTRO_FOTOGRÁFICO!G175"/>
    <hyperlink ref="H73" location="REGISTRO_FOTOGRÁFICO!G176" display="REGISTRO_FOTOGRÁFICO!G176"/>
    <hyperlink ref="F74" location="REGISTRO_FOTOGRÁFICO!E177" display="REGISTRO_FOTOGRÁFICO!E177"/>
    <hyperlink ref="H74" location="REGISTRO_FOTOGRÁFICO!G177" display="REGISTRO_FOTOGRÁFICO!G177"/>
    <hyperlink ref="F75" location="REGISTRO_FOTOGRÁFICO!E178" display="REGISTRO_FOTOGRÁFICO!E178"/>
    <hyperlink ref="H75" location="REGISTRO_FOTOGRÁFICO!G178" display="REGISTRO_FOTOGRÁFICO!G178"/>
    <hyperlink ref="F60" location="REGISTRO_FOTOGRÁFICO!E163" display="REGISTRO_FOTOGRÁFICO!E163"/>
    <hyperlink ref="H60" location="REGISTRO_FOTOGRÁFICO!G163" display="REGISTRO_FOTOGRÁFICO!G163"/>
    <hyperlink ref="F63" location="REGISTRO_FOTOGRÁFICO!E166" display="REGISTRO_FOTOGRÁFICO!E166"/>
    <hyperlink ref="H63" location="REGISTRO_FOTOGRÁFICO!G166" display="REGISTRO_FOTOGRÁFICO!G166"/>
    <hyperlink ref="F70" location="REGISTRO_FOTOGRÁFICO!E173" display="REGISTRO_FOTOGRÁFICO!E173"/>
    <hyperlink ref="H70" location="REGISTRO_FOTOGRÁFICO!G173" display="REGISTRO_FOTOGRÁFICO!G173"/>
  </hyperlinks>
  <pageMargins left="0.7" right="0.7" top="0.75" bottom="0.75" header="0.3" footer="0.3"/>
  <pageSetup paperSize="9" scale="55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B1:P53"/>
  <sheetViews>
    <sheetView view="pageBreakPreview" topLeftCell="E38" zoomScaleNormal="100" zoomScaleSheetLayoutView="100" workbookViewId="0">
      <selection activeCell="M38" sqref="M1:P1048576"/>
    </sheetView>
  </sheetViews>
  <sheetFormatPr baseColWidth="10" defaultRowHeight="16.5" x14ac:dyDescent="0.25"/>
  <cols>
    <col min="1" max="1" width="3.7109375" style="1" customWidth="1"/>
    <col min="2" max="3" width="10.5703125" style="1" bestFit="1" customWidth="1"/>
    <col min="4" max="4" width="10.42578125" style="1" bestFit="1" customWidth="1"/>
    <col min="5" max="6" width="10.42578125" style="1" customWidth="1"/>
    <col min="7" max="7" width="34.140625" style="1" bestFit="1" customWidth="1"/>
    <col min="8" max="8" width="19.28515625" style="1" bestFit="1" customWidth="1"/>
    <col min="9" max="9" width="20.85546875" style="193" bestFit="1" customWidth="1"/>
    <col min="10" max="10" width="19.28515625" style="193" bestFit="1" customWidth="1"/>
    <col min="11" max="11" width="3.7109375" style="1" customWidth="1"/>
    <col min="12" max="12" width="6.28515625" style="1" customWidth="1"/>
    <col min="13" max="13" width="11.85546875" style="1" hidden="1" customWidth="1"/>
    <col min="14" max="14" width="13.140625" style="1" hidden="1" customWidth="1"/>
    <col min="15" max="15" width="11.85546875" style="1" hidden="1" customWidth="1"/>
    <col min="16" max="16" width="13.140625" style="1" hidden="1" customWidth="1"/>
    <col min="17" max="16384" width="11.42578125" style="1"/>
  </cols>
  <sheetData>
    <row r="1" spans="2:16" ht="17.25" thickBot="1" x14ac:dyDescent="0.3"/>
    <row r="2" spans="2:16" ht="15" customHeight="1" x14ac:dyDescent="0.25">
      <c r="B2" s="444" t="s">
        <v>0</v>
      </c>
      <c r="C2" s="445"/>
      <c r="D2" s="445" t="s">
        <v>14</v>
      </c>
      <c r="E2" s="445"/>
      <c r="F2" s="445"/>
      <c r="G2" s="445"/>
      <c r="H2" s="445"/>
      <c r="I2" s="445"/>
      <c r="J2" s="449"/>
      <c r="M2" s="486" t="str">
        <f>D2</f>
        <v>BALASTO</v>
      </c>
      <c r="N2" s="487"/>
      <c r="O2" s="487"/>
      <c r="P2" s="488"/>
    </row>
    <row r="3" spans="2:16" x14ac:dyDescent="0.25">
      <c r="B3" s="446"/>
      <c r="C3" s="447"/>
      <c r="D3" s="447" t="s">
        <v>30</v>
      </c>
      <c r="E3" s="447"/>
      <c r="F3" s="447"/>
      <c r="G3" s="447" t="s">
        <v>6</v>
      </c>
      <c r="H3" s="447" t="s">
        <v>7</v>
      </c>
      <c r="I3" s="447" t="s">
        <v>6</v>
      </c>
      <c r="J3" s="450" t="s">
        <v>7</v>
      </c>
      <c r="M3" s="514" t="str">
        <f>+G3</f>
        <v>PATOLOGÍA</v>
      </c>
      <c r="N3" s="516" t="str">
        <f>+H3</f>
        <v>FOTOGRAFÍA</v>
      </c>
      <c r="O3" s="516" t="str">
        <f>+I3</f>
        <v>PATOLOGÍA</v>
      </c>
      <c r="P3" s="518" t="str">
        <f>+J3</f>
        <v>FOTOGRAFÍA</v>
      </c>
    </row>
    <row r="4" spans="2:16" ht="17.25" thickBot="1" x14ac:dyDescent="0.3">
      <c r="B4" s="7" t="s">
        <v>1</v>
      </c>
      <c r="C4" s="326" t="s">
        <v>2</v>
      </c>
      <c r="D4" s="326" t="s">
        <v>29</v>
      </c>
      <c r="E4" s="326" t="s">
        <v>31</v>
      </c>
      <c r="F4" s="326" t="s">
        <v>32</v>
      </c>
      <c r="G4" s="448"/>
      <c r="H4" s="448"/>
      <c r="I4" s="448"/>
      <c r="J4" s="451"/>
      <c r="M4" s="515"/>
      <c r="N4" s="517"/>
      <c r="O4" s="517"/>
      <c r="P4" s="519"/>
    </row>
    <row r="5" spans="2:16" ht="18" x14ac:dyDescent="0.25">
      <c r="B5" s="403" t="str">
        <f>"PK "&amp;PATOLOGÍAS!B3&amp;" + 000"</f>
        <v>PK 34 + 000</v>
      </c>
      <c r="C5" s="406" t="str">
        <f>"PK "&amp;PATOLOGÍAS!B4&amp;" + 000"</f>
        <v>PK 35 + 000</v>
      </c>
      <c r="D5" s="406"/>
      <c r="E5" s="406"/>
      <c r="F5" s="406"/>
      <c r="G5" s="314" t="str">
        <f>VLOOKUP(M5,PATOLOGÍAS!$D$2:$H$6,5,FALSE)</f>
        <v>Trituración de partículas.</v>
      </c>
      <c r="H5" s="147" t="str">
        <f>"FOTOGRAFÍA No. "&amp;N5</f>
        <v>FOTOGRAFÍA No. 341</v>
      </c>
      <c r="I5" s="314" t="str">
        <f>VLOOKUP(O5,PATOLOGÍAS!$D$2:$H$6,5,FALSE)</f>
        <v>Alto nivel de deterioro.</v>
      </c>
      <c r="J5" s="169" t="str">
        <f>"FOTOGRAFÍA No. "&amp;P5</f>
        <v>FOTOGRAFÍA No. 342</v>
      </c>
      <c r="M5" s="77">
        <f>+REGISTRO_FOTOGRÁFICO!J182</f>
        <v>2</v>
      </c>
      <c r="N5" s="15">
        <f>+REGISTRO_FOTOGRÁFICO!K182</f>
        <v>341</v>
      </c>
      <c r="O5" s="15">
        <f>+REGISTRO_FOTOGRÁFICO!L182</f>
        <v>1</v>
      </c>
      <c r="P5" s="16">
        <f>+REGISTRO_FOTOGRÁFICO!M182</f>
        <v>342</v>
      </c>
    </row>
    <row r="6" spans="2:16" ht="18.75" thickBot="1" x14ac:dyDescent="0.3">
      <c r="B6" s="512"/>
      <c r="C6" s="513"/>
      <c r="D6" s="513"/>
      <c r="E6" s="513"/>
      <c r="F6" s="513"/>
      <c r="G6" s="331" t="str">
        <f>VLOOKUP(M6,PATOLOGÍAS!$D$2:$H$6,5,FALSE)</f>
        <v>Vuelo balasto.</v>
      </c>
      <c r="H6" s="336" t="str">
        <f t="shared" ref="H6:H53" si="0">"FOTOGRAFÍA No. "&amp;N6</f>
        <v>FOTOGRAFÍA No. 343</v>
      </c>
      <c r="I6" s="331" t="str">
        <f>VLOOKUP(O6,PATOLOGÍAS!$D$2:$H$6,5,FALSE)</f>
        <v>Alto nivel de deterioro.</v>
      </c>
      <c r="J6" s="337" t="str">
        <f t="shared" ref="J6:J53" si="1">"FOTOGRAFÍA No. "&amp;P6</f>
        <v>FOTOGRAFÍA No. 344</v>
      </c>
      <c r="M6" s="79">
        <f>+REGISTRO_FOTOGRÁFICO!J183</f>
        <v>4</v>
      </c>
      <c r="N6" s="18">
        <f>+REGISTRO_FOTOGRÁFICO!K183</f>
        <v>343</v>
      </c>
      <c r="O6" s="18">
        <f>+REGISTRO_FOTOGRÁFICO!L183</f>
        <v>1</v>
      </c>
      <c r="P6" s="19">
        <f>+REGISTRO_FOTOGRÁFICO!M183</f>
        <v>344</v>
      </c>
    </row>
    <row r="7" spans="2:16" ht="18" x14ac:dyDescent="0.25">
      <c r="B7" s="409" t="str">
        <f>C5</f>
        <v>PK 35 + 000</v>
      </c>
      <c r="C7" s="412" t="str">
        <f>"PK "&amp;PATOLOGÍAS!B5&amp;" + 000"</f>
        <v>PK 36 + 000</v>
      </c>
      <c r="D7" s="412"/>
      <c r="E7" s="412"/>
      <c r="F7" s="412"/>
      <c r="G7" s="316" t="str">
        <f>VLOOKUP(M7,PATOLOGÍAS!$D$2:$H$6,5,FALSE)</f>
        <v>Alto nivel de deterioro.</v>
      </c>
      <c r="H7" s="150" t="str">
        <f t="shared" si="0"/>
        <v>FOTOGRAFÍA No. 345</v>
      </c>
      <c r="I7" s="316" t="str">
        <f>VLOOKUP(O7,PATOLOGÍAS!$D$2:$H$6,5,FALSE)</f>
        <v>Trituración de partículas.</v>
      </c>
      <c r="J7" s="172" t="str">
        <f t="shared" si="1"/>
        <v>FOTOGRAFÍA No. 346</v>
      </c>
      <c r="M7" s="77">
        <f>+REGISTRO_FOTOGRÁFICO!J184</f>
        <v>1</v>
      </c>
      <c r="N7" s="15">
        <f>+REGISTRO_FOTOGRÁFICO!K184</f>
        <v>345</v>
      </c>
      <c r="O7" s="15">
        <f>+REGISTRO_FOTOGRÁFICO!L184</f>
        <v>2</v>
      </c>
      <c r="P7" s="16">
        <f>+REGISTRO_FOTOGRÁFICO!M184</f>
        <v>346</v>
      </c>
    </row>
    <row r="8" spans="2:16" s="193" customFormat="1" ht="18.75" thickBot="1" x14ac:dyDescent="0.3">
      <c r="B8" s="428"/>
      <c r="C8" s="429"/>
      <c r="D8" s="429"/>
      <c r="E8" s="429"/>
      <c r="F8" s="429"/>
      <c r="G8" s="320" t="str">
        <f>VLOOKUP(M8,PATOLOGÍAS!$D$2:$H$6,5,FALSE)</f>
        <v>Vuelo balasto.</v>
      </c>
      <c r="H8" s="152" t="str">
        <f t="shared" si="0"/>
        <v>FOTOGRAFÍA No. 347</v>
      </c>
      <c r="I8" s="320" t="str">
        <f>VLOOKUP(O8,PATOLOGÍAS!$D$2:$H$6,5,FALSE)</f>
        <v>Alto nivel de deterioro.</v>
      </c>
      <c r="J8" s="174" t="str">
        <f t="shared" si="1"/>
        <v>FOTOGRAFÍA No. 348</v>
      </c>
      <c r="M8" s="225">
        <f>+REGISTRO_FOTOGRÁFICO!J185</f>
        <v>4</v>
      </c>
      <c r="N8" s="226">
        <f>+REGISTRO_FOTOGRÁFICO!K185</f>
        <v>347</v>
      </c>
      <c r="O8" s="226">
        <f>+REGISTRO_FOTOGRÁFICO!L185</f>
        <v>1</v>
      </c>
      <c r="P8" s="227">
        <f>+REGISTRO_FOTOGRÁFICO!M185</f>
        <v>348</v>
      </c>
    </row>
    <row r="9" spans="2:16" ht="18" x14ac:dyDescent="0.25">
      <c r="B9" s="465" t="str">
        <f>C7</f>
        <v>PK 36 + 000</v>
      </c>
      <c r="C9" s="440" t="str">
        <f>"PK "&amp;PATOLOGÍAS!B6&amp;" + 000"</f>
        <v>PK 37 + 000</v>
      </c>
      <c r="D9" s="440"/>
      <c r="E9" s="440"/>
      <c r="F9" s="440"/>
      <c r="G9" s="323" t="str">
        <f>VLOOKUP(M9,PATOLOGÍAS!$D$2:$H$6,5,FALSE)</f>
        <v>Contaminación.</v>
      </c>
      <c r="H9" s="162" t="str">
        <f t="shared" si="0"/>
        <v>FOTOGRAFÍA No. 349</v>
      </c>
      <c r="I9" s="323" t="str">
        <f>VLOOKUP(O9,PATOLOGÍAS!$D$2:$H$6,5,FALSE)</f>
        <v>Vuelo balasto.</v>
      </c>
      <c r="J9" s="184" t="str">
        <f t="shared" si="1"/>
        <v>FOTOGRAFÍA No. 350</v>
      </c>
      <c r="M9" s="77">
        <f>+REGISTRO_FOTOGRÁFICO!J186</f>
        <v>3</v>
      </c>
      <c r="N9" s="15">
        <f>+REGISTRO_FOTOGRÁFICO!K186</f>
        <v>349</v>
      </c>
      <c r="O9" s="15">
        <f>+REGISTRO_FOTOGRÁFICO!L186</f>
        <v>4</v>
      </c>
      <c r="P9" s="16">
        <f>+REGISTRO_FOTOGRÁFICO!M186</f>
        <v>350</v>
      </c>
    </row>
    <row r="10" spans="2:16" s="193" customFormat="1" ht="18" x14ac:dyDescent="0.25">
      <c r="B10" s="466"/>
      <c r="C10" s="441"/>
      <c r="D10" s="441"/>
      <c r="E10" s="441"/>
      <c r="F10" s="441"/>
      <c r="G10" s="324" t="str">
        <f>VLOOKUP(M10,PATOLOGÍAS!$D$2:$H$6,5,FALSE)</f>
        <v>Trituración de partículas.</v>
      </c>
      <c r="H10" s="154" t="str">
        <f t="shared" si="0"/>
        <v>FOTOGRAFÍA No. 351</v>
      </c>
      <c r="I10" s="324" t="str">
        <f>VLOOKUP(O10,PATOLOGÍAS!$D$2:$H$6,5,FALSE)</f>
        <v>Alto nivel de deterioro.</v>
      </c>
      <c r="J10" s="176" t="str">
        <f t="shared" si="1"/>
        <v>FOTOGRAFÍA No. 352</v>
      </c>
      <c r="M10" s="223">
        <f>+REGISTRO_FOTOGRÁFICO!J187</f>
        <v>2</v>
      </c>
      <c r="N10" s="211">
        <f>+REGISTRO_FOTOGRÁFICO!K187</f>
        <v>351</v>
      </c>
      <c r="O10" s="211">
        <f>+REGISTRO_FOTOGRÁFICO!L187</f>
        <v>1</v>
      </c>
      <c r="P10" s="224">
        <f>+REGISTRO_FOTOGRÁFICO!M187</f>
        <v>352</v>
      </c>
    </row>
    <row r="11" spans="2:16" s="193" customFormat="1" ht="18" x14ac:dyDescent="0.25">
      <c r="B11" s="466"/>
      <c r="C11" s="441"/>
      <c r="D11" s="441"/>
      <c r="E11" s="441"/>
      <c r="F11" s="441"/>
      <c r="G11" s="324" t="str">
        <f>VLOOKUP(M11,PATOLOGÍAS!$D$2:$H$6,5,FALSE)</f>
        <v>Trituración de partículas.</v>
      </c>
      <c r="H11" s="154" t="str">
        <f t="shared" si="0"/>
        <v>FOTOGRAFÍA No. 353</v>
      </c>
      <c r="I11" s="324" t="str">
        <f>VLOOKUP(O11,PATOLOGÍAS!$D$2:$H$6,5,FALSE)</f>
        <v>Contaminación.</v>
      </c>
      <c r="J11" s="176" t="str">
        <f t="shared" si="1"/>
        <v>FOTOGRAFÍA No. 354</v>
      </c>
      <c r="M11" s="223">
        <f>+REGISTRO_FOTOGRÁFICO!J188</f>
        <v>2</v>
      </c>
      <c r="N11" s="211">
        <f>+REGISTRO_FOTOGRÁFICO!K188</f>
        <v>353</v>
      </c>
      <c r="O11" s="211">
        <f>+REGISTRO_FOTOGRÁFICO!L188</f>
        <v>3</v>
      </c>
      <c r="P11" s="224">
        <f>+REGISTRO_FOTOGRÁFICO!M188</f>
        <v>354</v>
      </c>
    </row>
    <row r="12" spans="2:16" s="193" customFormat="1" ht="18.75" thickBot="1" x14ac:dyDescent="0.3">
      <c r="B12" s="472"/>
      <c r="C12" s="474"/>
      <c r="D12" s="474"/>
      <c r="E12" s="474"/>
      <c r="F12" s="474"/>
      <c r="G12" s="330" t="str">
        <f>VLOOKUP(M12,PATOLOGÍAS!$D$2:$H$6,5,FALSE)</f>
        <v>Alto nivel de deterioro.</v>
      </c>
      <c r="H12" s="155" t="str">
        <f t="shared" si="0"/>
        <v>FOTOGRAFÍA No. 355</v>
      </c>
      <c r="I12" s="330" t="str">
        <f>VLOOKUP(O12,PATOLOGÍAS!$D$2:$H$6,5,FALSE)</f>
        <v>Vuelo balasto.</v>
      </c>
      <c r="J12" s="177" t="str">
        <f t="shared" si="1"/>
        <v>FOTOGRAFÍA No. 356</v>
      </c>
      <c r="M12" s="225">
        <f>+REGISTRO_FOTOGRÁFICO!J189</f>
        <v>1</v>
      </c>
      <c r="N12" s="226">
        <f>+REGISTRO_FOTOGRÁFICO!K189</f>
        <v>355</v>
      </c>
      <c r="O12" s="226">
        <f>+REGISTRO_FOTOGRÁFICO!L189</f>
        <v>4</v>
      </c>
      <c r="P12" s="227">
        <f>+REGISTRO_FOTOGRÁFICO!M189</f>
        <v>356</v>
      </c>
    </row>
    <row r="13" spans="2:16" ht="18" x14ac:dyDescent="0.25">
      <c r="B13" s="397" t="str">
        <f>C9</f>
        <v>PK 37 + 000</v>
      </c>
      <c r="C13" s="400" t="str">
        <f>"PK "&amp;PATOLOGÍAS!B7&amp;" + 000"</f>
        <v>PK 38 + 000</v>
      </c>
      <c r="D13" s="400">
        <v>2.2999999999999998</v>
      </c>
      <c r="E13" s="400">
        <v>4.3</v>
      </c>
      <c r="F13" s="400"/>
      <c r="G13" s="311" t="str">
        <f>VLOOKUP(M13,PATOLOGÍAS!$D$2:$H$6,5,FALSE)</f>
        <v>Alto nivel de deterioro.</v>
      </c>
      <c r="H13" s="71" t="str">
        <f t="shared" si="0"/>
        <v>FOTOGRAFÍA No. 357</v>
      </c>
      <c r="I13" s="311" t="str">
        <f>VLOOKUP(O13,PATOLOGÍAS!$D$2:$H$6,5,FALSE)</f>
        <v>Trituración de partículas.</v>
      </c>
      <c r="J13" s="72" t="str">
        <f t="shared" si="1"/>
        <v>FOTOGRAFÍA No. 358</v>
      </c>
      <c r="M13" s="77">
        <f>+REGISTRO_FOTOGRÁFICO!J190</f>
        <v>1</v>
      </c>
      <c r="N13" s="15">
        <f>+REGISTRO_FOTOGRÁFICO!K190</f>
        <v>357</v>
      </c>
      <c r="O13" s="15">
        <f>+REGISTRO_FOTOGRÁFICO!L190</f>
        <v>2</v>
      </c>
      <c r="P13" s="16">
        <f>+REGISTRO_FOTOGRÁFICO!M190</f>
        <v>358</v>
      </c>
    </row>
    <row r="14" spans="2:16" s="193" customFormat="1" ht="18" x14ac:dyDescent="0.25">
      <c r="B14" s="398"/>
      <c r="C14" s="401"/>
      <c r="D14" s="401"/>
      <c r="E14" s="401"/>
      <c r="F14" s="401"/>
      <c r="G14" s="312" t="str">
        <f>VLOOKUP(M14,PATOLOGÍAS!$D$2:$H$6,5,FALSE)</f>
        <v>Trituración de partículas.</v>
      </c>
      <c r="H14" s="73" t="str">
        <f t="shared" si="0"/>
        <v>FOTOGRAFÍA No. 359</v>
      </c>
      <c r="I14" s="312" t="str">
        <f>VLOOKUP(O14,PATOLOGÍAS!$D$2:$H$6,5,FALSE)</f>
        <v>Vuelo balasto.</v>
      </c>
      <c r="J14" s="74" t="str">
        <f t="shared" si="1"/>
        <v>FOTOGRAFÍA No. 360</v>
      </c>
      <c r="M14" s="223">
        <f>+REGISTRO_FOTOGRÁFICO!J191</f>
        <v>2</v>
      </c>
      <c r="N14" s="211">
        <f>+REGISTRO_FOTOGRÁFICO!K191</f>
        <v>359</v>
      </c>
      <c r="O14" s="211">
        <f>+REGISTRO_FOTOGRÁFICO!L191</f>
        <v>4</v>
      </c>
      <c r="P14" s="224">
        <f>+REGISTRO_FOTOGRÁFICO!M191</f>
        <v>360</v>
      </c>
    </row>
    <row r="15" spans="2:16" s="193" customFormat="1" ht="18" x14ac:dyDescent="0.25">
      <c r="B15" s="398"/>
      <c r="C15" s="401"/>
      <c r="D15" s="401"/>
      <c r="E15" s="401"/>
      <c r="F15" s="401"/>
      <c r="G15" s="312" t="str">
        <f>VLOOKUP(M15,PATOLOGÍAS!$D$2:$H$6,5,FALSE)</f>
        <v>Alto nivel de deterioro.</v>
      </c>
      <c r="H15" s="73" t="str">
        <f t="shared" si="0"/>
        <v>FOTOGRAFÍA No. 361</v>
      </c>
      <c r="I15" s="312" t="str">
        <f>VLOOKUP(O15,PATOLOGÍAS!$D$2:$H$6,5,FALSE)</f>
        <v>Alto nivel de deterioro.</v>
      </c>
      <c r="J15" s="74" t="str">
        <f t="shared" si="1"/>
        <v>FOTOGRAFÍA No. 362</v>
      </c>
      <c r="M15" s="223">
        <f>+REGISTRO_FOTOGRÁFICO!J192</f>
        <v>1</v>
      </c>
      <c r="N15" s="211">
        <f>+REGISTRO_FOTOGRÁFICO!K192</f>
        <v>361</v>
      </c>
      <c r="O15" s="211">
        <f>+REGISTRO_FOTOGRÁFICO!L192</f>
        <v>1</v>
      </c>
      <c r="P15" s="224">
        <f>+REGISTRO_FOTOGRÁFICO!M192</f>
        <v>362</v>
      </c>
    </row>
    <row r="16" spans="2:16" s="193" customFormat="1" ht="18.75" thickBot="1" x14ac:dyDescent="0.3">
      <c r="B16" s="399"/>
      <c r="C16" s="402"/>
      <c r="D16" s="402"/>
      <c r="E16" s="402"/>
      <c r="F16" s="402"/>
      <c r="G16" s="313" t="str">
        <f>VLOOKUP(M16,PATOLOGÍAS!$D$2:$H$6,5,FALSE)</f>
        <v>Trituración de partículas.</v>
      </c>
      <c r="H16" s="75" t="str">
        <f t="shared" si="0"/>
        <v>FOTOGRAFÍA No. 363</v>
      </c>
      <c r="I16" s="313" t="str">
        <f>VLOOKUP(O16,PATOLOGÍAS!$D$2:$H$6,5,FALSE)</f>
        <v>Trituración de partículas.</v>
      </c>
      <c r="J16" s="76" t="str">
        <f t="shared" si="1"/>
        <v>FOTOGRAFÍA No. 364</v>
      </c>
      <c r="M16" s="225">
        <f>+REGISTRO_FOTOGRÁFICO!J193</f>
        <v>2</v>
      </c>
      <c r="N16" s="226">
        <f>+REGISTRO_FOTOGRÁFICO!K193</f>
        <v>363</v>
      </c>
      <c r="O16" s="226">
        <f>+REGISTRO_FOTOGRÁFICO!L193</f>
        <v>2</v>
      </c>
      <c r="P16" s="227">
        <f>+REGISTRO_FOTOGRÁFICO!M193</f>
        <v>364</v>
      </c>
    </row>
    <row r="17" spans="2:16" ht="18" x14ac:dyDescent="0.25">
      <c r="B17" s="461" t="str">
        <f>C13</f>
        <v>PK 38 + 000</v>
      </c>
      <c r="C17" s="463" t="str">
        <f>"PK "&amp;PATOLOGÍAS!B8&amp;" + 000"</f>
        <v>PK 39 + 000</v>
      </c>
      <c r="D17" s="463">
        <v>2.8</v>
      </c>
      <c r="E17" s="463">
        <v>3.6</v>
      </c>
      <c r="F17" s="463">
        <v>0.39</v>
      </c>
      <c r="G17" s="329" t="str">
        <f>VLOOKUP(M17,PATOLOGÍAS!$D$2:$H$6,5,FALSE)</f>
        <v>Trituración de partículas.</v>
      </c>
      <c r="H17" s="167" t="str">
        <f t="shared" si="0"/>
        <v>FOTOGRAFÍA No. 365</v>
      </c>
      <c r="I17" s="329" t="str">
        <f>VLOOKUP(O17,PATOLOGÍAS!$D$2:$H$6,5,FALSE)</f>
        <v>Trituración de partículas.</v>
      </c>
      <c r="J17" s="189" t="str">
        <f t="shared" si="1"/>
        <v>FOTOGRAFÍA No. 366</v>
      </c>
      <c r="M17" s="77">
        <f>+REGISTRO_FOTOGRÁFICO!J194</f>
        <v>2</v>
      </c>
      <c r="N17" s="15">
        <f>+REGISTRO_FOTOGRÁFICO!K194</f>
        <v>365</v>
      </c>
      <c r="O17" s="15">
        <f>+REGISTRO_FOTOGRÁFICO!L194</f>
        <v>2</v>
      </c>
      <c r="P17" s="16">
        <f>+REGISTRO_FOTOGRÁFICO!M194</f>
        <v>366</v>
      </c>
    </row>
    <row r="18" spans="2:16" s="193" customFormat="1" ht="18" x14ac:dyDescent="0.25">
      <c r="B18" s="435"/>
      <c r="C18" s="438"/>
      <c r="D18" s="438"/>
      <c r="E18" s="438"/>
      <c r="F18" s="438"/>
      <c r="G18" s="321" t="str">
        <f>VLOOKUP(M18,PATOLOGÍAS!$D$2:$H$6,5,FALSE)</f>
        <v>Contaminación.</v>
      </c>
      <c r="H18" s="158" t="str">
        <f t="shared" si="0"/>
        <v>FOTOGRAFÍA No. 367</v>
      </c>
      <c r="I18" s="321" t="str">
        <f>VLOOKUP(O18,PATOLOGÍAS!$D$2:$H$6,5,FALSE)</f>
        <v>Contaminación.</v>
      </c>
      <c r="J18" s="180" t="str">
        <f t="shared" si="1"/>
        <v>FOTOGRAFÍA No. 368</v>
      </c>
      <c r="M18" s="223">
        <f>+REGISTRO_FOTOGRÁFICO!J195</f>
        <v>3</v>
      </c>
      <c r="N18" s="211">
        <f>+REGISTRO_FOTOGRÁFICO!K195</f>
        <v>367</v>
      </c>
      <c r="O18" s="211">
        <f>+REGISTRO_FOTOGRÁFICO!L195</f>
        <v>3</v>
      </c>
      <c r="P18" s="224">
        <f>+REGISTRO_FOTOGRÁFICO!M195</f>
        <v>368</v>
      </c>
    </row>
    <row r="19" spans="2:16" s="193" customFormat="1" ht="18.75" thickBot="1" x14ac:dyDescent="0.3">
      <c r="B19" s="436"/>
      <c r="C19" s="439"/>
      <c r="D19" s="439"/>
      <c r="E19" s="439"/>
      <c r="F19" s="439"/>
      <c r="G19" s="322" t="str">
        <f>VLOOKUP(M19,PATOLOGÍAS!$D$2:$H$6,5,FALSE)</f>
        <v>Vuelo balasto.</v>
      </c>
      <c r="H19" s="159" t="str">
        <f t="shared" si="0"/>
        <v>FOTOGRAFÍA No. 369</v>
      </c>
      <c r="I19" s="322" t="str">
        <f>VLOOKUP(O19,PATOLOGÍAS!$D$2:$H$6,5,FALSE)</f>
        <v>Vuelo balasto.</v>
      </c>
      <c r="J19" s="181" t="str">
        <f t="shared" si="1"/>
        <v>FOTOGRAFÍA No. 370</v>
      </c>
      <c r="M19" s="225">
        <f>+REGISTRO_FOTOGRÁFICO!J196</f>
        <v>4</v>
      </c>
      <c r="N19" s="226">
        <f>+REGISTRO_FOTOGRÁFICO!K196</f>
        <v>369</v>
      </c>
      <c r="O19" s="226">
        <f>+REGISTRO_FOTOGRÁFICO!L196</f>
        <v>4</v>
      </c>
      <c r="P19" s="227">
        <f>+REGISTRO_FOTOGRÁFICO!M196</f>
        <v>370</v>
      </c>
    </row>
    <row r="20" spans="2:16" ht="18" x14ac:dyDescent="0.25">
      <c r="B20" s="403" t="str">
        <f>C17</f>
        <v>PK 39 + 000</v>
      </c>
      <c r="C20" s="406" t="str">
        <f>"PK "&amp;PATOLOGÍAS!B9&amp;" + 000"</f>
        <v>PK 40 + 000</v>
      </c>
      <c r="D20" s="406"/>
      <c r="E20" s="406">
        <v>4.2</v>
      </c>
      <c r="F20" s="406">
        <v>0.48</v>
      </c>
      <c r="G20" s="314" t="str">
        <f>VLOOKUP(M20,PATOLOGÍAS!$D$2:$H$6,5,FALSE)</f>
        <v>Trituración de partículas.</v>
      </c>
      <c r="H20" s="147" t="str">
        <f t="shared" si="0"/>
        <v>FOTOGRAFÍA No. 371</v>
      </c>
      <c r="I20" s="314" t="str">
        <f>VLOOKUP(O20,PATOLOGÍAS!$D$2:$H$6,5,FALSE)</f>
        <v>Vuelo balasto.</v>
      </c>
      <c r="J20" s="169" t="str">
        <f t="shared" si="1"/>
        <v>FOTOGRAFÍA No. 372</v>
      </c>
      <c r="M20" s="77">
        <f>+REGISTRO_FOTOGRÁFICO!J197</f>
        <v>2</v>
      </c>
      <c r="N20" s="15">
        <f>+REGISTRO_FOTOGRÁFICO!K197</f>
        <v>371</v>
      </c>
      <c r="O20" s="15">
        <f>+REGISTRO_FOTOGRÁFICO!L197</f>
        <v>4</v>
      </c>
      <c r="P20" s="16">
        <f>+REGISTRO_FOTOGRÁFICO!M197</f>
        <v>372</v>
      </c>
    </row>
    <row r="21" spans="2:16" s="193" customFormat="1" ht="18" x14ac:dyDescent="0.25">
      <c r="B21" s="404"/>
      <c r="C21" s="407"/>
      <c r="D21" s="407"/>
      <c r="E21" s="407"/>
      <c r="F21" s="407"/>
      <c r="G21" s="315" t="str">
        <f>VLOOKUP(M21,PATOLOGÍAS!$D$2:$H$6,5,FALSE)</f>
        <v>Alto nivel de deterioro.</v>
      </c>
      <c r="H21" s="148" t="str">
        <f t="shared" si="0"/>
        <v>FOTOGRAFÍA No. 373</v>
      </c>
      <c r="I21" s="315" t="str">
        <f>VLOOKUP(O21,PATOLOGÍAS!$D$2:$H$6,5,FALSE)</f>
        <v>Contaminación.</v>
      </c>
      <c r="J21" s="170" t="str">
        <f t="shared" si="1"/>
        <v>FOTOGRAFÍA No. 374</v>
      </c>
      <c r="M21" s="223">
        <f>+REGISTRO_FOTOGRÁFICO!J198</f>
        <v>1</v>
      </c>
      <c r="N21" s="211">
        <f>+REGISTRO_FOTOGRÁFICO!K198</f>
        <v>373</v>
      </c>
      <c r="O21" s="211">
        <f>+REGISTRO_FOTOGRÁFICO!L198</f>
        <v>3</v>
      </c>
      <c r="P21" s="224">
        <f>+REGISTRO_FOTOGRÁFICO!M198</f>
        <v>374</v>
      </c>
    </row>
    <row r="22" spans="2:16" s="193" customFormat="1" ht="18.75" thickBot="1" x14ac:dyDescent="0.3">
      <c r="B22" s="512"/>
      <c r="C22" s="513"/>
      <c r="D22" s="513"/>
      <c r="E22" s="513"/>
      <c r="F22" s="513"/>
      <c r="G22" s="331" t="str">
        <f>VLOOKUP(M22,PATOLOGÍAS!$D$2:$H$6,5,FALSE)</f>
        <v>Trituración de partículas.</v>
      </c>
      <c r="H22" s="336" t="str">
        <f t="shared" si="0"/>
        <v>FOTOGRAFÍA No. 375</v>
      </c>
      <c r="I22" s="331" t="str">
        <f>VLOOKUP(O22,PATOLOGÍAS!$D$2:$H$6,5,FALSE)</f>
        <v>Contaminación.</v>
      </c>
      <c r="J22" s="337" t="str">
        <f t="shared" si="1"/>
        <v>FOTOGRAFÍA No. 376</v>
      </c>
      <c r="M22" s="225">
        <f>+REGISTRO_FOTOGRÁFICO!J199</f>
        <v>2</v>
      </c>
      <c r="N22" s="226">
        <f>+REGISTRO_FOTOGRÁFICO!K199</f>
        <v>375</v>
      </c>
      <c r="O22" s="226">
        <f>+REGISTRO_FOTOGRÁFICO!L199</f>
        <v>3</v>
      </c>
      <c r="P22" s="227">
        <f>+REGISTRO_FOTOGRÁFICO!M199</f>
        <v>376</v>
      </c>
    </row>
    <row r="23" spans="2:16" ht="18" x14ac:dyDescent="0.25">
      <c r="B23" s="409" t="str">
        <f>C20</f>
        <v>PK 40 + 000</v>
      </c>
      <c r="C23" s="412" t="str">
        <f>"PK "&amp;PATOLOGÍAS!B10&amp;" + 000"</f>
        <v>PK 41 + 000</v>
      </c>
      <c r="D23" s="412">
        <v>2.7</v>
      </c>
      <c r="E23" s="412">
        <v>4.2</v>
      </c>
      <c r="F23" s="412">
        <v>0.25</v>
      </c>
      <c r="G23" s="316" t="str">
        <f>VLOOKUP(M23,PATOLOGÍAS!$D$2:$H$6,5,FALSE)</f>
        <v>Contaminación.</v>
      </c>
      <c r="H23" s="150" t="str">
        <f t="shared" si="0"/>
        <v>FOTOGRAFÍA No. 377</v>
      </c>
      <c r="I23" s="316" t="str">
        <f>VLOOKUP(O23,PATOLOGÍAS!$D$2:$H$6,5,FALSE)</f>
        <v>Vuelo balasto.</v>
      </c>
      <c r="J23" s="172" t="str">
        <f t="shared" si="1"/>
        <v>FOTOGRAFÍA No. 378</v>
      </c>
      <c r="M23" s="77">
        <f>+REGISTRO_FOTOGRÁFICO!J200</f>
        <v>3</v>
      </c>
      <c r="N23" s="15">
        <f>+REGISTRO_FOTOGRÁFICO!K200</f>
        <v>377</v>
      </c>
      <c r="O23" s="15">
        <f>+REGISTRO_FOTOGRÁFICO!L200</f>
        <v>4</v>
      </c>
      <c r="P23" s="16">
        <f>+REGISTRO_FOTOGRÁFICO!M200</f>
        <v>378</v>
      </c>
    </row>
    <row r="24" spans="2:16" s="193" customFormat="1" ht="18" x14ac:dyDescent="0.25">
      <c r="B24" s="410"/>
      <c r="C24" s="413"/>
      <c r="D24" s="413"/>
      <c r="E24" s="413"/>
      <c r="F24" s="413"/>
      <c r="G24" s="317" t="str">
        <f>VLOOKUP(M24,PATOLOGÍAS!$D$2:$H$6,5,FALSE)</f>
        <v>Vuelo balasto.</v>
      </c>
      <c r="H24" s="151" t="str">
        <f t="shared" si="0"/>
        <v>FOTOGRAFÍA No. 379</v>
      </c>
      <c r="I24" s="317" t="str">
        <f>VLOOKUP(O24,PATOLOGÍAS!$D$2:$H$6,5,FALSE)</f>
        <v>Alto nivel de deterioro.</v>
      </c>
      <c r="J24" s="173" t="str">
        <f t="shared" si="1"/>
        <v>FOTOGRAFÍA No. 380</v>
      </c>
      <c r="M24" s="223">
        <f>+REGISTRO_FOTOGRÁFICO!J201</f>
        <v>4</v>
      </c>
      <c r="N24" s="211">
        <f>+REGISTRO_FOTOGRÁFICO!K201</f>
        <v>379</v>
      </c>
      <c r="O24" s="211">
        <f>+REGISTRO_FOTOGRÁFICO!L201</f>
        <v>1</v>
      </c>
      <c r="P24" s="224">
        <f>+REGISTRO_FOTOGRÁFICO!M201</f>
        <v>380</v>
      </c>
    </row>
    <row r="25" spans="2:16" s="193" customFormat="1" ht="18" x14ac:dyDescent="0.25">
      <c r="B25" s="410"/>
      <c r="C25" s="413"/>
      <c r="D25" s="413"/>
      <c r="E25" s="413"/>
      <c r="F25" s="413"/>
      <c r="G25" s="317" t="str">
        <f>VLOOKUP(M25,PATOLOGÍAS!$D$2:$H$6,5,FALSE)</f>
        <v>Alto nivel de deterioro.</v>
      </c>
      <c r="H25" s="151" t="str">
        <f t="shared" si="0"/>
        <v>FOTOGRAFÍA No. 381</v>
      </c>
      <c r="I25" s="317" t="str">
        <f>VLOOKUP(O25,PATOLOGÍAS!$D$2:$H$6,5,FALSE)</f>
        <v>Trituración de partículas.</v>
      </c>
      <c r="J25" s="173" t="str">
        <f t="shared" si="1"/>
        <v>FOTOGRAFÍA No. 382</v>
      </c>
      <c r="M25" s="223">
        <f>+REGISTRO_FOTOGRÁFICO!J202</f>
        <v>1</v>
      </c>
      <c r="N25" s="211">
        <f>+REGISTRO_FOTOGRÁFICO!K202</f>
        <v>381</v>
      </c>
      <c r="O25" s="211">
        <f>+REGISTRO_FOTOGRÁFICO!L202</f>
        <v>2</v>
      </c>
      <c r="P25" s="224">
        <f>+REGISTRO_FOTOGRÁFICO!M202</f>
        <v>382</v>
      </c>
    </row>
    <row r="26" spans="2:16" s="193" customFormat="1" ht="18.75" thickBot="1" x14ac:dyDescent="0.3">
      <c r="B26" s="428"/>
      <c r="C26" s="429"/>
      <c r="D26" s="429"/>
      <c r="E26" s="429"/>
      <c r="F26" s="429"/>
      <c r="G26" s="320" t="str">
        <f>VLOOKUP(M26,PATOLOGÍAS!$D$2:$H$6,5,FALSE)</f>
        <v>Alto nivel de deterioro.</v>
      </c>
      <c r="H26" s="152" t="str">
        <f t="shared" si="0"/>
        <v>FOTOGRAFÍA No. 383</v>
      </c>
      <c r="I26" s="320" t="str">
        <f>VLOOKUP(O26,PATOLOGÍAS!$D$2:$H$6,5,FALSE)</f>
        <v>Contaminación.</v>
      </c>
      <c r="J26" s="174" t="str">
        <f t="shared" si="1"/>
        <v>FOTOGRAFÍA No. 384</v>
      </c>
      <c r="M26" s="225">
        <f>+REGISTRO_FOTOGRÁFICO!J203</f>
        <v>1</v>
      </c>
      <c r="N26" s="226">
        <f>+REGISTRO_FOTOGRÁFICO!K203</f>
        <v>383</v>
      </c>
      <c r="O26" s="226">
        <f>+REGISTRO_FOTOGRÁFICO!L203</f>
        <v>3</v>
      </c>
      <c r="P26" s="227">
        <f>+REGISTRO_FOTOGRÁFICO!M203</f>
        <v>384</v>
      </c>
    </row>
    <row r="27" spans="2:16" ht="18" x14ac:dyDescent="0.25">
      <c r="B27" s="465" t="str">
        <f>C23</f>
        <v>PK 41 + 000</v>
      </c>
      <c r="C27" s="440" t="str">
        <f>"PK "&amp;PATOLOGÍAS!B11&amp;" + 000"</f>
        <v>PK 42 + 000</v>
      </c>
      <c r="D27" s="440"/>
      <c r="E27" s="440"/>
      <c r="F27" s="440"/>
      <c r="G27" s="323" t="str">
        <f>VLOOKUP(M27,PATOLOGÍAS!$D$2:$H$6,5,FALSE)</f>
        <v>Alto nivel de deterioro.</v>
      </c>
      <c r="H27" s="162" t="str">
        <f t="shared" si="0"/>
        <v>FOTOGRAFÍA No. 385</v>
      </c>
      <c r="I27" s="323" t="str">
        <f>VLOOKUP(O27,PATOLOGÍAS!$D$2:$H$6,5,FALSE)</f>
        <v>Vuelo balasto.</v>
      </c>
      <c r="J27" s="184" t="str">
        <f t="shared" si="1"/>
        <v>FOTOGRAFÍA No. 386</v>
      </c>
      <c r="M27" s="77">
        <f>+REGISTRO_FOTOGRÁFICO!J204</f>
        <v>1</v>
      </c>
      <c r="N27" s="15">
        <f>+REGISTRO_FOTOGRÁFICO!K204</f>
        <v>385</v>
      </c>
      <c r="O27" s="15">
        <f>+REGISTRO_FOTOGRÁFICO!L204</f>
        <v>4</v>
      </c>
      <c r="P27" s="16">
        <f>+REGISTRO_FOTOGRÁFICO!M204</f>
        <v>386</v>
      </c>
    </row>
    <row r="28" spans="2:16" s="193" customFormat="1" ht="18" x14ac:dyDescent="0.25">
      <c r="B28" s="466"/>
      <c r="C28" s="441"/>
      <c r="D28" s="441"/>
      <c r="E28" s="441"/>
      <c r="F28" s="441"/>
      <c r="G28" s="324" t="str">
        <f>VLOOKUP(M28,PATOLOGÍAS!$D$2:$H$6,5,FALSE)</f>
        <v>Vuelo balasto.</v>
      </c>
      <c r="H28" s="154" t="str">
        <f t="shared" si="0"/>
        <v>FOTOGRAFÍA No. 387</v>
      </c>
      <c r="I28" s="324" t="str">
        <f>VLOOKUP(O28,PATOLOGÍAS!$D$2:$H$6,5,FALSE)</f>
        <v>Vuelo balasto.</v>
      </c>
      <c r="J28" s="176" t="str">
        <f t="shared" si="1"/>
        <v>FOTOGRAFÍA No. 388</v>
      </c>
      <c r="M28" s="223">
        <f>+REGISTRO_FOTOGRÁFICO!J205</f>
        <v>4</v>
      </c>
      <c r="N28" s="211">
        <f>+REGISTRO_FOTOGRÁFICO!K205</f>
        <v>387</v>
      </c>
      <c r="O28" s="211">
        <f>+REGISTRO_FOTOGRÁFICO!L205</f>
        <v>4</v>
      </c>
      <c r="P28" s="224">
        <f>+REGISTRO_FOTOGRÁFICO!M205</f>
        <v>388</v>
      </c>
    </row>
    <row r="29" spans="2:16" s="193" customFormat="1" ht="18.75" thickBot="1" x14ac:dyDescent="0.3">
      <c r="B29" s="472"/>
      <c r="C29" s="474"/>
      <c r="D29" s="474"/>
      <c r="E29" s="474"/>
      <c r="F29" s="474"/>
      <c r="G29" s="330" t="str">
        <f>VLOOKUP(M29,PATOLOGÍAS!$D$2:$H$6,5,FALSE)</f>
        <v>Vuelo balasto.</v>
      </c>
      <c r="H29" s="155" t="str">
        <f t="shared" si="0"/>
        <v>FOTOGRAFÍA No. 389</v>
      </c>
      <c r="I29" s="330" t="str">
        <f>VLOOKUP(O29,PATOLOGÍAS!$D$2:$H$6,5,FALSE)</f>
        <v>Contaminación.</v>
      </c>
      <c r="J29" s="177" t="str">
        <f t="shared" si="1"/>
        <v>FOTOGRAFÍA No. 390</v>
      </c>
      <c r="M29" s="225">
        <f>+REGISTRO_FOTOGRÁFICO!J206</f>
        <v>4</v>
      </c>
      <c r="N29" s="226">
        <f>+REGISTRO_FOTOGRÁFICO!K206</f>
        <v>389</v>
      </c>
      <c r="O29" s="226">
        <f>+REGISTRO_FOTOGRÁFICO!L206</f>
        <v>3</v>
      </c>
      <c r="P29" s="227">
        <f>+REGISTRO_FOTOGRÁFICO!M206</f>
        <v>390</v>
      </c>
    </row>
    <row r="30" spans="2:16" ht="18" x14ac:dyDescent="0.25">
      <c r="B30" s="397" t="str">
        <f>C27</f>
        <v>PK 42 + 000</v>
      </c>
      <c r="C30" s="400" t="str">
        <f>"PK "&amp;PATOLOGÍAS!B12&amp;" + 000"</f>
        <v>PK 43 + 000</v>
      </c>
      <c r="D30" s="400"/>
      <c r="E30" s="400"/>
      <c r="F30" s="400"/>
      <c r="G30" s="311" t="str">
        <f>VLOOKUP(M30,PATOLOGÍAS!$D$2:$H$6,5,FALSE)</f>
        <v>Contaminación.</v>
      </c>
      <c r="H30" s="71" t="str">
        <f t="shared" si="0"/>
        <v>FOTOGRAFÍA No. 391</v>
      </c>
      <c r="I30" s="311" t="str">
        <f>VLOOKUP(O30,PATOLOGÍAS!$D$2:$H$6,5,FALSE)</f>
        <v>Trituración de partículas.</v>
      </c>
      <c r="J30" s="72" t="str">
        <f t="shared" si="1"/>
        <v>FOTOGRAFÍA No. 392</v>
      </c>
      <c r="M30" s="77">
        <f>+REGISTRO_FOTOGRÁFICO!J207</f>
        <v>3</v>
      </c>
      <c r="N30" s="15">
        <f>+REGISTRO_FOTOGRÁFICO!K207</f>
        <v>391</v>
      </c>
      <c r="O30" s="15">
        <f>+REGISTRO_FOTOGRÁFICO!L207</f>
        <v>2</v>
      </c>
      <c r="P30" s="16">
        <f>+REGISTRO_FOTOGRÁFICO!M207</f>
        <v>392</v>
      </c>
    </row>
    <row r="31" spans="2:16" s="193" customFormat="1" ht="18.75" thickBot="1" x14ac:dyDescent="0.3">
      <c r="B31" s="399"/>
      <c r="C31" s="402"/>
      <c r="D31" s="402"/>
      <c r="E31" s="402"/>
      <c r="F31" s="402"/>
      <c r="G31" s="313" t="str">
        <f>VLOOKUP(M31,PATOLOGÍAS!$D$2:$H$6,5,FALSE)</f>
        <v>Contaminación.</v>
      </c>
      <c r="H31" s="75" t="str">
        <f t="shared" si="0"/>
        <v>FOTOGRAFÍA No. 393</v>
      </c>
      <c r="I31" s="313" t="str">
        <f>VLOOKUP(O31,PATOLOGÍAS!$D$2:$H$6,5,FALSE)</f>
        <v>Contaminación.</v>
      </c>
      <c r="J31" s="76" t="str">
        <f t="shared" si="1"/>
        <v>FOTOGRAFÍA No. 394</v>
      </c>
      <c r="M31" s="225">
        <f>+REGISTRO_FOTOGRÁFICO!J208</f>
        <v>3</v>
      </c>
      <c r="N31" s="226">
        <f>+REGISTRO_FOTOGRÁFICO!K208</f>
        <v>393</v>
      </c>
      <c r="O31" s="226">
        <f>+REGISTRO_FOTOGRÁFICO!L208</f>
        <v>3</v>
      </c>
      <c r="P31" s="227">
        <f>+REGISTRO_FOTOGRÁFICO!M208</f>
        <v>394</v>
      </c>
    </row>
    <row r="32" spans="2:16" ht="18" x14ac:dyDescent="0.25">
      <c r="B32" s="461" t="str">
        <f>C30</f>
        <v>PK 43 + 000</v>
      </c>
      <c r="C32" s="463" t="str">
        <f>"PK "&amp;PATOLOGÍAS!B13&amp;" + 000"</f>
        <v>PK 44 + 000</v>
      </c>
      <c r="D32" s="463"/>
      <c r="E32" s="463"/>
      <c r="F32" s="463"/>
      <c r="G32" s="329" t="str">
        <f>VLOOKUP(M32,PATOLOGÍAS!$D$2:$H$6,5,FALSE)</f>
        <v>Vuelo balasto.</v>
      </c>
      <c r="H32" s="167" t="str">
        <f t="shared" si="0"/>
        <v>FOTOGRAFÍA No. 395</v>
      </c>
      <c r="I32" s="329" t="str">
        <f>VLOOKUP(O32,PATOLOGÍAS!$D$2:$H$6,5,FALSE)</f>
        <v>Alto nivel de deterioro.</v>
      </c>
      <c r="J32" s="189" t="str">
        <f t="shared" si="1"/>
        <v>FOTOGRAFÍA No. 396</v>
      </c>
      <c r="M32" s="77">
        <f>+REGISTRO_FOTOGRÁFICO!J209</f>
        <v>4</v>
      </c>
      <c r="N32" s="15">
        <f>+REGISTRO_FOTOGRÁFICO!K209</f>
        <v>395</v>
      </c>
      <c r="O32" s="15">
        <f>+REGISTRO_FOTOGRÁFICO!L209</f>
        <v>1</v>
      </c>
      <c r="P32" s="16">
        <f>+REGISTRO_FOTOGRÁFICO!M209</f>
        <v>396</v>
      </c>
    </row>
    <row r="33" spans="2:16" s="193" customFormat="1" ht="18.75" thickBot="1" x14ac:dyDescent="0.3">
      <c r="B33" s="436"/>
      <c r="C33" s="439"/>
      <c r="D33" s="439"/>
      <c r="E33" s="439"/>
      <c r="F33" s="439"/>
      <c r="G33" s="322" t="str">
        <f>VLOOKUP(M33,PATOLOGÍAS!$D$2:$H$6,5,FALSE)</f>
        <v>Contaminación.</v>
      </c>
      <c r="H33" s="159" t="str">
        <f t="shared" si="0"/>
        <v>FOTOGRAFÍA No. 397</v>
      </c>
      <c r="I33" s="322" t="str">
        <f>VLOOKUP(O33,PATOLOGÍAS!$D$2:$H$6,5,FALSE)</f>
        <v>Contaminación.</v>
      </c>
      <c r="J33" s="181" t="str">
        <f t="shared" si="1"/>
        <v>FOTOGRAFÍA No. 398</v>
      </c>
      <c r="M33" s="225">
        <f>+REGISTRO_FOTOGRÁFICO!J210</f>
        <v>3</v>
      </c>
      <c r="N33" s="226">
        <f>+REGISTRO_FOTOGRÁFICO!K210</f>
        <v>397</v>
      </c>
      <c r="O33" s="226">
        <f>+REGISTRO_FOTOGRÁFICO!L210</f>
        <v>3</v>
      </c>
      <c r="P33" s="227">
        <f>+REGISTRO_FOTOGRÁFICO!M210</f>
        <v>398</v>
      </c>
    </row>
    <row r="34" spans="2:16" ht="18" x14ac:dyDescent="0.25">
      <c r="B34" s="403" t="str">
        <f>C32</f>
        <v>PK 44 + 000</v>
      </c>
      <c r="C34" s="406" t="str">
        <f>"PK "&amp;PATOLOGÍAS!B14&amp;" + 000"</f>
        <v>PK 45 + 000</v>
      </c>
      <c r="D34" s="406"/>
      <c r="E34" s="406"/>
      <c r="F34" s="406"/>
      <c r="G34" s="314" t="str">
        <f>VLOOKUP(M34,PATOLOGÍAS!$D$2:$H$6,5,FALSE)</f>
        <v>Vuelo balasto.</v>
      </c>
      <c r="H34" s="147" t="str">
        <f t="shared" si="0"/>
        <v>FOTOGRAFÍA No. 399</v>
      </c>
      <c r="I34" s="314" t="str">
        <f>VLOOKUP(O34,PATOLOGÍAS!$D$2:$H$6,5,FALSE)</f>
        <v>Contaminación.</v>
      </c>
      <c r="J34" s="169" t="str">
        <f t="shared" si="1"/>
        <v>FOTOGRAFÍA No. 400</v>
      </c>
      <c r="M34" s="77">
        <f>+REGISTRO_FOTOGRÁFICO!J211</f>
        <v>4</v>
      </c>
      <c r="N34" s="15">
        <f>+REGISTRO_FOTOGRÁFICO!K211</f>
        <v>399</v>
      </c>
      <c r="O34" s="15">
        <f>+REGISTRO_FOTOGRÁFICO!L211</f>
        <v>3</v>
      </c>
      <c r="P34" s="16">
        <f>+REGISTRO_FOTOGRÁFICO!M211</f>
        <v>400</v>
      </c>
    </row>
    <row r="35" spans="2:16" s="193" customFormat="1" ht="18.75" thickBot="1" x14ac:dyDescent="0.3">
      <c r="B35" s="512"/>
      <c r="C35" s="513"/>
      <c r="D35" s="513"/>
      <c r="E35" s="513"/>
      <c r="F35" s="513"/>
      <c r="G35" s="331" t="str">
        <f>VLOOKUP(M35,PATOLOGÍAS!$D$2:$H$6,5,FALSE)</f>
        <v>Contaminación.</v>
      </c>
      <c r="H35" s="336" t="str">
        <f t="shared" si="0"/>
        <v>FOTOGRAFÍA No. 401</v>
      </c>
      <c r="I35" s="331" t="str">
        <f>VLOOKUP(O35,PATOLOGÍAS!$D$2:$H$6,5,FALSE)</f>
        <v>Alto nivel de deterioro.</v>
      </c>
      <c r="J35" s="337" t="str">
        <f t="shared" si="1"/>
        <v>FOTOGRAFÍA No. 402</v>
      </c>
      <c r="M35" s="225">
        <f>+REGISTRO_FOTOGRÁFICO!J212</f>
        <v>3</v>
      </c>
      <c r="N35" s="226">
        <f>+REGISTRO_FOTOGRÁFICO!K212</f>
        <v>401</v>
      </c>
      <c r="O35" s="226">
        <f>+REGISTRO_FOTOGRÁFICO!L212</f>
        <v>1</v>
      </c>
      <c r="P35" s="227">
        <f>+REGISTRO_FOTOGRÁFICO!M212</f>
        <v>402</v>
      </c>
    </row>
    <row r="36" spans="2:16" ht="18" x14ac:dyDescent="0.25">
      <c r="B36" s="409" t="str">
        <f>C34</f>
        <v>PK 45 + 000</v>
      </c>
      <c r="C36" s="412" t="str">
        <f>"PK "&amp;PATOLOGÍAS!B15&amp;" + 000"</f>
        <v>PK 46 + 000</v>
      </c>
      <c r="D36" s="412"/>
      <c r="E36" s="412"/>
      <c r="F36" s="412"/>
      <c r="G36" s="316" t="str">
        <f>VLOOKUP(M36,PATOLOGÍAS!$D$2:$H$6,5,FALSE)</f>
        <v>Contaminación.</v>
      </c>
      <c r="H36" s="150" t="str">
        <f t="shared" si="0"/>
        <v>FOTOGRAFÍA No. 403</v>
      </c>
      <c r="I36" s="316" t="str">
        <f>VLOOKUP(O36,PATOLOGÍAS!$D$2:$H$6,5,FALSE)</f>
        <v>Vuelo balasto.</v>
      </c>
      <c r="J36" s="172" t="str">
        <f t="shared" si="1"/>
        <v>FOTOGRAFÍA No. 404</v>
      </c>
      <c r="M36" s="77">
        <f>+REGISTRO_FOTOGRÁFICO!J213</f>
        <v>3</v>
      </c>
      <c r="N36" s="15">
        <f>+REGISTRO_FOTOGRÁFICO!K213</f>
        <v>403</v>
      </c>
      <c r="O36" s="15">
        <f>+REGISTRO_FOTOGRÁFICO!L213</f>
        <v>4</v>
      </c>
      <c r="P36" s="16">
        <f>+REGISTRO_FOTOGRÁFICO!M213</f>
        <v>404</v>
      </c>
    </row>
    <row r="37" spans="2:16" s="193" customFormat="1" ht="18.75" thickBot="1" x14ac:dyDescent="0.3">
      <c r="B37" s="428"/>
      <c r="C37" s="429"/>
      <c r="D37" s="429"/>
      <c r="E37" s="429"/>
      <c r="F37" s="429"/>
      <c r="G37" s="320" t="str">
        <f>VLOOKUP(M37,PATOLOGÍAS!$D$2:$H$6,5,FALSE)</f>
        <v>Alto nivel de deterioro.</v>
      </c>
      <c r="H37" s="152" t="str">
        <f t="shared" si="0"/>
        <v>FOTOGRAFÍA No. 405</v>
      </c>
      <c r="I37" s="320" t="str">
        <f>VLOOKUP(O37,PATOLOGÍAS!$D$2:$H$6,5,FALSE)</f>
        <v>Trituración de partículas.</v>
      </c>
      <c r="J37" s="174" t="str">
        <f t="shared" si="1"/>
        <v>FOTOGRAFÍA No. 406</v>
      </c>
      <c r="M37" s="225">
        <f>+REGISTRO_FOTOGRÁFICO!J214</f>
        <v>1</v>
      </c>
      <c r="N37" s="226">
        <f>+REGISTRO_FOTOGRÁFICO!K214</f>
        <v>405</v>
      </c>
      <c r="O37" s="226">
        <f>+REGISTRO_FOTOGRÁFICO!L214</f>
        <v>2</v>
      </c>
      <c r="P37" s="227">
        <f>+REGISTRO_FOTOGRÁFICO!M214</f>
        <v>406</v>
      </c>
    </row>
    <row r="38" spans="2:16" ht="18" x14ac:dyDescent="0.25">
      <c r="B38" s="465" t="str">
        <f>C36</f>
        <v>PK 46 + 000</v>
      </c>
      <c r="C38" s="440" t="str">
        <f>"PK "&amp;PATOLOGÍAS!B16&amp;" + 000"</f>
        <v>PK 47 + 000</v>
      </c>
      <c r="D38" s="440"/>
      <c r="E38" s="440"/>
      <c r="F38" s="440"/>
      <c r="G38" s="323" t="str">
        <f>VLOOKUP(M38,PATOLOGÍAS!$D$2:$H$6,5,FALSE)</f>
        <v>Contaminación.</v>
      </c>
      <c r="H38" s="162" t="str">
        <f t="shared" si="0"/>
        <v>FOTOGRAFÍA No. 407</v>
      </c>
      <c r="I38" s="323" t="str">
        <f>VLOOKUP(O38,PATOLOGÍAS!$D$2:$H$6,5,FALSE)</f>
        <v>Trituración de partículas.</v>
      </c>
      <c r="J38" s="184" t="str">
        <f t="shared" si="1"/>
        <v>FOTOGRAFÍA No. 408</v>
      </c>
      <c r="M38" s="77">
        <f>+REGISTRO_FOTOGRÁFICO!J215</f>
        <v>3</v>
      </c>
      <c r="N38" s="15">
        <f>+REGISTRO_FOTOGRÁFICO!K215</f>
        <v>407</v>
      </c>
      <c r="O38" s="15">
        <f>+REGISTRO_FOTOGRÁFICO!L215</f>
        <v>2</v>
      </c>
      <c r="P38" s="16">
        <f>+REGISTRO_FOTOGRÁFICO!M215</f>
        <v>408</v>
      </c>
    </row>
    <row r="39" spans="2:16" s="193" customFormat="1" ht="18" x14ac:dyDescent="0.25">
      <c r="B39" s="466"/>
      <c r="C39" s="441"/>
      <c r="D39" s="441"/>
      <c r="E39" s="441"/>
      <c r="F39" s="441"/>
      <c r="G39" s="324" t="str">
        <f>VLOOKUP(M39,PATOLOGÍAS!$D$2:$H$6,5,FALSE)</f>
        <v>Contaminación.</v>
      </c>
      <c r="H39" s="154" t="str">
        <f t="shared" si="0"/>
        <v>FOTOGRAFÍA No. 409</v>
      </c>
      <c r="I39" s="324" t="str">
        <f>VLOOKUP(O39,PATOLOGÍAS!$D$2:$H$6,5,FALSE)</f>
        <v>Vuelo balasto.</v>
      </c>
      <c r="J39" s="176" t="str">
        <f t="shared" si="1"/>
        <v>FOTOGRAFÍA No. 410</v>
      </c>
      <c r="M39" s="78">
        <f>+REGISTRO_FOTOGRÁFICO!J216</f>
        <v>3</v>
      </c>
      <c r="N39" s="4">
        <f>+REGISTRO_FOTOGRÁFICO!K216</f>
        <v>409</v>
      </c>
      <c r="O39" s="4">
        <f>+REGISTRO_FOTOGRÁFICO!L216</f>
        <v>4</v>
      </c>
      <c r="P39" s="17">
        <f>+REGISTRO_FOTOGRÁFICO!M216</f>
        <v>410</v>
      </c>
    </row>
    <row r="40" spans="2:16" s="193" customFormat="1" ht="18.75" thickBot="1" x14ac:dyDescent="0.3">
      <c r="B40" s="472"/>
      <c r="C40" s="474"/>
      <c r="D40" s="474"/>
      <c r="E40" s="474"/>
      <c r="F40" s="474"/>
      <c r="G40" s="330" t="str">
        <f>VLOOKUP(M40,PATOLOGÍAS!$D$2:$H$6,5,FALSE)</f>
        <v>Contaminación.</v>
      </c>
      <c r="H40" s="155" t="str">
        <f t="shared" si="0"/>
        <v>FOTOGRAFÍA No. 411</v>
      </c>
      <c r="I40" s="330" t="str">
        <f>VLOOKUP(O40,PATOLOGÍAS!$D$2:$H$6,5,FALSE)</f>
        <v>Contaminación.</v>
      </c>
      <c r="J40" s="177" t="str">
        <f t="shared" si="1"/>
        <v>FOTOGRAFÍA No. 412</v>
      </c>
      <c r="M40" s="79">
        <f>+REGISTRO_FOTOGRÁFICO!J217</f>
        <v>3</v>
      </c>
      <c r="N40" s="18">
        <f>+REGISTRO_FOTOGRÁFICO!K217</f>
        <v>411</v>
      </c>
      <c r="O40" s="18">
        <f>+REGISTRO_FOTOGRÁFICO!L217</f>
        <v>3</v>
      </c>
      <c r="P40" s="19">
        <f>+REGISTRO_FOTOGRÁFICO!M217</f>
        <v>412</v>
      </c>
    </row>
    <row r="41" spans="2:16" ht="18" x14ac:dyDescent="0.25">
      <c r="B41" s="397" t="str">
        <f>C38</f>
        <v>PK 47 + 000</v>
      </c>
      <c r="C41" s="400" t="str">
        <f>"PK "&amp;PATOLOGÍAS!B17&amp;" + 000"</f>
        <v>PK 48 + 000</v>
      </c>
      <c r="D41" s="400"/>
      <c r="E41" s="400"/>
      <c r="F41" s="400"/>
      <c r="G41" s="311" t="str">
        <f>VLOOKUP(M41,PATOLOGÍAS!$D$2:$H$6,5,FALSE)</f>
        <v>Vuelo balasto.</v>
      </c>
      <c r="H41" s="71" t="str">
        <f t="shared" si="0"/>
        <v>FOTOGRAFÍA No. 413</v>
      </c>
      <c r="I41" s="311" t="str">
        <f>VLOOKUP(O41,PATOLOGÍAS!$D$2:$H$6,5,FALSE)</f>
        <v>Contaminación.</v>
      </c>
      <c r="J41" s="72" t="str">
        <f t="shared" si="1"/>
        <v>FOTOGRAFÍA No. 414</v>
      </c>
      <c r="M41" s="77">
        <f>+REGISTRO_FOTOGRÁFICO!J218</f>
        <v>4</v>
      </c>
      <c r="N41" s="15">
        <f>+REGISTRO_FOTOGRÁFICO!K218</f>
        <v>413</v>
      </c>
      <c r="O41" s="15">
        <f>+REGISTRO_FOTOGRÁFICO!L218</f>
        <v>3</v>
      </c>
      <c r="P41" s="16">
        <f>+REGISTRO_FOTOGRÁFICO!M218</f>
        <v>414</v>
      </c>
    </row>
    <row r="42" spans="2:16" s="193" customFormat="1" ht="18.75" thickBot="1" x14ac:dyDescent="0.3">
      <c r="B42" s="399"/>
      <c r="C42" s="402"/>
      <c r="D42" s="402"/>
      <c r="E42" s="402"/>
      <c r="F42" s="402"/>
      <c r="G42" s="313" t="str">
        <f>VLOOKUP(M42,PATOLOGÍAS!$D$2:$H$6,5,FALSE)</f>
        <v>Vuelo balasto.</v>
      </c>
      <c r="H42" s="75" t="str">
        <f t="shared" si="0"/>
        <v>FOTOGRAFÍA No. 415</v>
      </c>
      <c r="I42" s="313" t="str">
        <f>VLOOKUP(O42,PATOLOGÍAS!$D$2:$H$6,5,FALSE)</f>
        <v>Trituración de partículas.</v>
      </c>
      <c r="J42" s="76" t="str">
        <f t="shared" si="1"/>
        <v>FOTOGRAFÍA No. 416</v>
      </c>
      <c r="M42" s="225">
        <f>+REGISTRO_FOTOGRÁFICO!J219</f>
        <v>4</v>
      </c>
      <c r="N42" s="226">
        <f>+REGISTRO_FOTOGRÁFICO!K219</f>
        <v>415</v>
      </c>
      <c r="O42" s="226">
        <f>+REGISTRO_FOTOGRÁFICO!L219</f>
        <v>2</v>
      </c>
      <c r="P42" s="227">
        <f>+REGISTRO_FOTOGRÁFICO!M219</f>
        <v>416</v>
      </c>
    </row>
    <row r="43" spans="2:16" ht="18" x14ac:dyDescent="0.25">
      <c r="B43" s="461" t="str">
        <f>C41</f>
        <v>PK 48 + 000</v>
      </c>
      <c r="C43" s="463" t="str">
        <f>"PK "&amp;PATOLOGÍAS!B18&amp;" + 000"</f>
        <v>PK 49 + 000</v>
      </c>
      <c r="D43" s="463"/>
      <c r="E43" s="463"/>
      <c r="F43" s="463"/>
      <c r="G43" s="329" t="str">
        <f>VLOOKUP(M43,PATOLOGÍAS!$D$2:$H$6,5,FALSE)</f>
        <v>Vuelo balasto.</v>
      </c>
      <c r="H43" s="167" t="str">
        <f t="shared" si="0"/>
        <v>FOTOGRAFÍA No. 417</v>
      </c>
      <c r="I43" s="329" t="str">
        <f>VLOOKUP(O43,PATOLOGÍAS!$D$2:$H$6,5,FALSE)</f>
        <v>Contaminación.</v>
      </c>
      <c r="J43" s="189" t="str">
        <f t="shared" si="1"/>
        <v>FOTOGRAFÍA No. 418</v>
      </c>
      <c r="M43" s="77">
        <f>+REGISTRO_FOTOGRÁFICO!J220</f>
        <v>4</v>
      </c>
      <c r="N43" s="15">
        <f>+REGISTRO_FOTOGRÁFICO!K220</f>
        <v>417</v>
      </c>
      <c r="O43" s="15">
        <f>+REGISTRO_FOTOGRÁFICO!L220</f>
        <v>3</v>
      </c>
      <c r="P43" s="16">
        <f>+REGISTRO_FOTOGRÁFICO!M220</f>
        <v>418</v>
      </c>
    </row>
    <row r="44" spans="2:16" s="193" customFormat="1" ht="18.75" thickBot="1" x14ac:dyDescent="0.3">
      <c r="B44" s="436"/>
      <c r="C44" s="439"/>
      <c r="D44" s="439"/>
      <c r="E44" s="439"/>
      <c r="F44" s="439"/>
      <c r="G44" s="322" t="str">
        <f>VLOOKUP(M44,PATOLOGÍAS!$D$2:$H$6,5,FALSE)</f>
        <v>Trituración de partículas.</v>
      </c>
      <c r="H44" s="159" t="str">
        <f t="shared" si="0"/>
        <v>FOTOGRAFÍA No. 419</v>
      </c>
      <c r="I44" s="322" t="str">
        <f>VLOOKUP(O44,PATOLOGÍAS!$D$2:$H$6,5,FALSE)</f>
        <v>Alto nivel de deterioro.</v>
      </c>
      <c r="J44" s="181" t="str">
        <f t="shared" si="1"/>
        <v>FOTOGRAFÍA No. 420</v>
      </c>
      <c r="M44" s="225">
        <f>+REGISTRO_FOTOGRÁFICO!J221</f>
        <v>2</v>
      </c>
      <c r="N44" s="226">
        <f>+REGISTRO_FOTOGRÁFICO!K221</f>
        <v>419</v>
      </c>
      <c r="O44" s="226">
        <f>+REGISTRO_FOTOGRÁFICO!L221</f>
        <v>1</v>
      </c>
      <c r="P44" s="227">
        <f>+REGISTRO_FOTOGRÁFICO!M221</f>
        <v>420</v>
      </c>
    </row>
    <row r="45" spans="2:16" ht="18" x14ac:dyDescent="0.25">
      <c r="B45" s="403" t="str">
        <f>C43</f>
        <v>PK 49 + 000</v>
      </c>
      <c r="C45" s="406" t="str">
        <f>"PK "&amp;PATOLOGÍAS!B19&amp;" + 000"</f>
        <v>PK 50 + 000</v>
      </c>
      <c r="D45" s="406"/>
      <c r="E45" s="406"/>
      <c r="F45" s="406"/>
      <c r="G45" s="314" t="str">
        <f>VLOOKUP(M45,PATOLOGÍAS!$D$2:$H$6,5,FALSE)</f>
        <v>Vuelo balasto.</v>
      </c>
      <c r="H45" s="147" t="str">
        <f t="shared" si="0"/>
        <v>FOTOGRAFÍA No. 421</v>
      </c>
      <c r="I45" s="314" t="str">
        <f>VLOOKUP(O45,PATOLOGÍAS!$D$2:$H$6,5,FALSE)</f>
        <v>Alto nivel de deterioro.</v>
      </c>
      <c r="J45" s="169" t="str">
        <f t="shared" si="1"/>
        <v>FOTOGRAFÍA No. 422</v>
      </c>
      <c r="M45" s="77">
        <f>+REGISTRO_FOTOGRÁFICO!J222</f>
        <v>4</v>
      </c>
      <c r="N45" s="15">
        <f>+REGISTRO_FOTOGRÁFICO!K222</f>
        <v>421</v>
      </c>
      <c r="O45" s="15">
        <f>+REGISTRO_FOTOGRÁFICO!L222</f>
        <v>1</v>
      </c>
      <c r="P45" s="16">
        <f>+REGISTRO_FOTOGRÁFICO!M222</f>
        <v>422</v>
      </c>
    </row>
    <row r="46" spans="2:16" s="193" customFormat="1" ht="18.75" thickBot="1" x14ac:dyDescent="0.3">
      <c r="B46" s="512"/>
      <c r="C46" s="513"/>
      <c r="D46" s="513"/>
      <c r="E46" s="513"/>
      <c r="F46" s="513"/>
      <c r="G46" s="331" t="str">
        <f>VLOOKUP(M46,PATOLOGÍAS!$D$2:$H$6,5,FALSE)</f>
        <v>Vuelo balasto.</v>
      </c>
      <c r="H46" s="336" t="str">
        <f t="shared" si="0"/>
        <v>FOTOGRAFÍA No. 423</v>
      </c>
      <c r="I46" s="331" t="str">
        <f>VLOOKUP(O46,PATOLOGÍAS!$D$2:$H$6,5,FALSE)</f>
        <v>Contaminación.</v>
      </c>
      <c r="J46" s="337" t="str">
        <f t="shared" si="1"/>
        <v>FOTOGRAFÍA No. 424</v>
      </c>
      <c r="M46" s="225">
        <f>+REGISTRO_FOTOGRÁFICO!J223</f>
        <v>4</v>
      </c>
      <c r="N46" s="226">
        <f>+REGISTRO_FOTOGRÁFICO!K223</f>
        <v>423</v>
      </c>
      <c r="O46" s="226">
        <f>+REGISTRO_FOTOGRÁFICO!L223</f>
        <v>3</v>
      </c>
      <c r="P46" s="227">
        <f>+REGISTRO_FOTOGRÁFICO!M223</f>
        <v>424</v>
      </c>
    </row>
    <row r="47" spans="2:16" ht="18" x14ac:dyDescent="0.25">
      <c r="B47" s="409" t="str">
        <f>C45</f>
        <v>PK 50 + 000</v>
      </c>
      <c r="C47" s="412" t="str">
        <f>"PK "&amp;PATOLOGÍAS!B20&amp;" + 000"</f>
        <v>PK 51 + 000</v>
      </c>
      <c r="D47" s="412"/>
      <c r="E47" s="412"/>
      <c r="F47" s="412"/>
      <c r="G47" s="316" t="str">
        <f>VLOOKUP(M47,PATOLOGÍAS!$D$2:$H$6,5,FALSE)</f>
        <v>Alto nivel de deterioro.</v>
      </c>
      <c r="H47" s="150" t="str">
        <f t="shared" si="0"/>
        <v>FOTOGRAFÍA No. 425</v>
      </c>
      <c r="I47" s="316" t="str">
        <f>VLOOKUP(O47,PATOLOGÍAS!$D$2:$H$6,5,FALSE)</f>
        <v>Vuelo balasto.</v>
      </c>
      <c r="J47" s="172" t="str">
        <f t="shared" si="1"/>
        <v>FOTOGRAFÍA No. 426</v>
      </c>
      <c r="M47" s="77">
        <f>+REGISTRO_FOTOGRÁFICO!J224</f>
        <v>1</v>
      </c>
      <c r="N47" s="15">
        <f>+REGISTRO_FOTOGRÁFICO!K224</f>
        <v>425</v>
      </c>
      <c r="O47" s="15">
        <f>+REGISTRO_FOTOGRÁFICO!L224</f>
        <v>4</v>
      </c>
      <c r="P47" s="16">
        <f>+REGISTRO_FOTOGRÁFICO!M224</f>
        <v>426</v>
      </c>
    </row>
    <row r="48" spans="2:16" s="193" customFormat="1" ht="18.75" thickBot="1" x14ac:dyDescent="0.3">
      <c r="B48" s="428"/>
      <c r="C48" s="429"/>
      <c r="D48" s="429"/>
      <c r="E48" s="429"/>
      <c r="F48" s="429"/>
      <c r="G48" s="320" t="str">
        <f>VLOOKUP(M48,PATOLOGÍAS!$D$2:$H$6,5,FALSE)</f>
        <v>Trituración de partículas.</v>
      </c>
      <c r="H48" s="152" t="str">
        <f t="shared" si="0"/>
        <v>FOTOGRAFÍA No. 427</v>
      </c>
      <c r="I48" s="320" t="str">
        <f>VLOOKUP(O48,PATOLOGÍAS!$D$2:$H$6,5,FALSE)</f>
        <v>Contaminación.</v>
      </c>
      <c r="J48" s="174" t="str">
        <f t="shared" si="1"/>
        <v>FOTOGRAFÍA No. 428</v>
      </c>
      <c r="M48" s="225">
        <f>+REGISTRO_FOTOGRÁFICO!J225</f>
        <v>2</v>
      </c>
      <c r="N48" s="226">
        <f>+REGISTRO_FOTOGRÁFICO!K225</f>
        <v>427</v>
      </c>
      <c r="O48" s="226">
        <f>+REGISTRO_FOTOGRÁFICO!L225</f>
        <v>3</v>
      </c>
      <c r="P48" s="227">
        <f>+REGISTRO_FOTOGRÁFICO!M225</f>
        <v>428</v>
      </c>
    </row>
    <row r="49" spans="2:16" ht="18" x14ac:dyDescent="0.25">
      <c r="B49" s="465" t="str">
        <f>C47</f>
        <v>PK 51 + 000</v>
      </c>
      <c r="C49" s="440" t="str">
        <f>"PK "&amp;PATOLOGÍAS!B21&amp;" + 000"</f>
        <v>PK 52 + 000</v>
      </c>
      <c r="D49" s="440"/>
      <c r="E49" s="440"/>
      <c r="F49" s="440"/>
      <c r="G49" s="323" t="str">
        <f>VLOOKUP(M49,PATOLOGÍAS!$D$2:$H$6,5,FALSE)</f>
        <v>Contaminación.</v>
      </c>
      <c r="H49" s="162" t="str">
        <f t="shared" si="0"/>
        <v>FOTOGRAFÍA No. 429</v>
      </c>
      <c r="I49" s="323" t="str">
        <f>VLOOKUP(O49,PATOLOGÍAS!$D$2:$H$6,5,FALSE)</f>
        <v>Contaminación.</v>
      </c>
      <c r="J49" s="184" t="str">
        <f t="shared" si="1"/>
        <v>FOTOGRAFÍA No. 430</v>
      </c>
      <c r="M49" s="77">
        <f>+REGISTRO_FOTOGRÁFICO!J226</f>
        <v>3</v>
      </c>
      <c r="N49" s="15">
        <f>+REGISTRO_FOTOGRÁFICO!K226</f>
        <v>429</v>
      </c>
      <c r="O49" s="15">
        <f>+REGISTRO_FOTOGRÁFICO!L226</f>
        <v>3</v>
      </c>
      <c r="P49" s="16">
        <f>+REGISTRO_FOTOGRÁFICO!M226</f>
        <v>430</v>
      </c>
    </row>
    <row r="50" spans="2:16" s="193" customFormat="1" ht="18" x14ac:dyDescent="0.25">
      <c r="B50" s="466"/>
      <c r="C50" s="441"/>
      <c r="D50" s="441"/>
      <c r="E50" s="441"/>
      <c r="F50" s="441"/>
      <c r="G50" s="324" t="str">
        <f>VLOOKUP(M50,PATOLOGÍAS!$D$2:$H$6,5,FALSE)</f>
        <v>Vuelo balasto.</v>
      </c>
      <c r="H50" s="154" t="str">
        <f t="shared" si="0"/>
        <v>FOTOGRAFÍA No. 431</v>
      </c>
      <c r="I50" s="324" t="str">
        <f>VLOOKUP(O50,PATOLOGÍAS!$D$2:$H$6,5,FALSE)</f>
        <v>Trituración de partículas.</v>
      </c>
      <c r="J50" s="176" t="str">
        <f t="shared" si="1"/>
        <v>FOTOGRAFÍA No. 432</v>
      </c>
      <c r="M50" s="78">
        <f>+REGISTRO_FOTOGRÁFICO!J227</f>
        <v>4</v>
      </c>
      <c r="N50" s="4">
        <f>+REGISTRO_FOTOGRÁFICO!K227</f>
        <v>431</v>
      </c>
      <c r="O50" s="4">
        <f>+REGISTRO_FOTOGRÁFICO!L227</f>
        <v>2</v>
      </c>
      <c r="P50" s="17">
        <f>+REGISTRO_FOTOGRÁFICO!M227</f>
        <v>432</v>
      </c>
    </row>
    <row r="51" spans="2:16" s="193" customFormat="1" ht="18.75" thickBot="1" x14ac:dyDescent="0.3">
      <c r="B51" s="472"/>
      <c r="C51" s="474"/>
      <c r="D51" s="474"/>
      <c r="E51" s="474"/>
      <c r="F51" s="474"/>
      <c r="G51" s="330" t="str">
        <f>VLOOKUP(M51,PATOLOGÍAS!$D$2:$H$6,5,FALSE)</f>
        <v>Contaminación.</v>
      </c>
      <c r="H51" s="155" t="str">
        <f t="shared" si="0"/>
        <v>FOTOGRAFÍA No. 433</v>
      </c>
      <c r="I51" s="330" t="str">
        <f>VLOOKUP(O51,PATOLOGÍAS!$D$2:$H$6,5,FALSE)</f>
        <v>Contaminación.</v>
      </c>
      <c r="J51" s="177" t="str">
        <f t="shared" si="1"/>
        <v>FOTOGRAFÍA No. 434</v>
      </c>
      <c r="M51" s="79">
        <f>+REGISTRO_FOTOGRÁFICO!J228</f>
        <v>3</v>
      </c>
      <c r="N51" s="18">
        <f>+REGISTRO_FOTOGRÁFICO!K228</f>
        <v>433</v>
      </c>
      <c r="O51" s="18">
        <f>+REGISTRO_FOTOGRÁFICO!L228</f>
        <v>3</v>
      </c>
      <c r="P51" s="19">
        <f>+REGISTRO_FOTOGRÁFICO!M228</f>
        <v>434</v>
      </c>
    </row>
    <row r="52" spans="2:16" ht="18" x14ac:dyDescent="0.25">
      <c r="B52" s="397" t="str">
        <f t="shared" ref="B52" si="2">C49</f>
        <v>PK 52 + 000</v>
      </c>
      <c r="C52" s="400" t="str">
        <f>"PK "&amp;PATOLOGÍAS!B22&amp;" + 000"</f>
        <v>PK 53 + 000</v>
      </c>
      <c r="D52" s="400"/>
      <c r="E52" s="400"/>
      <c r="F52" s="400"/>
      <c r="G52" s="311" t="str">
        <f>VLOOKUP(M52,PATOLOGÍAS!$D$2:$H$6,5,FALSE)</f>
        <v>Contaminación.</v>
      </c>
      <c r="H52" s="71" t="str">
        <f t="shared" si="0"/>
        <v>FOTOGRAFÍA No. 435</v>
      </c>
      <c r="I52" s="311" t="str">
        <f>VLOOKUP(O52,PATOLOGÍAS!$D$2:$H$6,5,FALSE)</f>
        <v>Vuelo balasto.</v>
      </c>
      <c r="J52" s="72" t="str">
        <f t="shared" si="1"/>
        <v>FOTOGRAFÍA No. 436</v>
      </c>
      <c r="M52" s="77">
        <f>+REGISTRO_FOTOGRÁFICO!J229</f>
        <v>3</v>
      </c>
      <c r="N52" s="15">
        <f>+REGISTRO_FOTOGRÁFICO!K229</f>
        <v>435</v>
      </c>
      <c r="O52" s="15">
        <f>+REGISTRO_FOTOGRÁFICO!L229</f>
        <v>4</v>
      </c>
      <c r="P52" s="16">
        <f>+REGISTRO_FOTOGRÁFICO!M229</f>
        <v>436</v>
      </c>
    </row>
    <row r="53" spans="2:16" s="193" customFormat="1" ht="18.75" thickBot="1" x14ac:dyDescent="0.3">
      <c r="B53" s="399"/>
      <c r="C53" s="402"/>
      <c r="D53" s="402"/>
      <c r="E53" s="402"/>
      <c r="F53" s="402"/>
      <c r="G53" s="313" t="str">
        <f>VLOOKUP(M53,PATOLOGÍAS!$D$2:$H$6,5,FALSE)</f>
        <v>Contaminación.</v>
      </c>
      <c r="H53" s="75" t="str">
        <f t="shared" si="0"/>
        <v>FOTOGRAFÍA No. 437</v>
      </c>
      <c r="I53" s="313" t="str">
        <f>VLOOKUP(O53,PATOLOGÍAS!$D$2:$H$6,5,FALSE)</f>
        <v>Alto nivel de deterioro.</v>
      </c>
      <c r="J53" s="76" t="str">
        <f t="shared" si="1"/>
        <v>FOTOGRAFÍA No. 438</v>
      </c>
      <c r="M53" s="225">
        <f>+REGISTRO_FOTOGRÁFICO!J230</f>
        <v>3</v>
      </c>
      <c r="N53" s="226">
        <f>+REGISTRO_FOTOGRÁFICO!K230</f>
        <v>437</v>
      </c>
      <c r="O53" s="226">
        <f>+REGISTRO_FOTOGRÁFICO!L230</f>
        <v>1</v>
      </c>
      <c r="P53" s="227">
        <f>+REGISTRO_FOTOGRÁFICO!M230</f>
        <v>438</v>
      </c>
    </row>
  </sheetData>
  <mergeCells count="107">
    <mergeCell ref="B30:B31"/>
    <mergeCell ref="C30:C31"/>
    <mergeCell ref="D30:D31"/>
    <mergeCell ref="E30:E31"/>
    <mergeCell ref="F30:F31"/>
    <mergeCell ref="E36:E37"/>
    <mergeCell ref="F36:F37"/>
    <mergeCell ref="B32:B33"/>
    <mergeCell ref="B34:B35"/>
    <mergeCell ref="B36:B37"/>
    <mergeCell ref="C36:C37"/>
    <mergeCell ref="D36:D37"/>
    <mergeCell ref="C32:C33"/>
    <mergeCell ref="D32:D33"/>
    <mergeCell ref="E32:E33"/>
    <mergeCell ref="F32:F33"/>
    <mergeCell ref="C34:C35"/>
    <mergeCell ref="D34:D35"/>
    <mergeCell ref="E34:E35"/>
    <mergeCell ref="F34:F35"/>
    <mergeCell ref="B23:B26"/>
    <mergeCell ref="C23:C26"/>
    <mergeCell ref="D23:D26"/>
    <mergeCell ref="E23:E26"/>
    <mergeCell ref="F23:F26"/>
    <mergeCell ref="B27:B29"/>
    <mergeCell ref="C27:C29"/>
    <mergeCell ref="D27:D29"/>
    <mergeCell ref="E27:E29"/>
    <mergeCell ref="F27:F29"/>
    <mergeCell ref="B17:B19"/>
    <mergeCell ref="C17:C19"/>
    <mergeCell ref="D17:D19"/>
    <mergeCell ref="E17:E19"/>
    <mergeCell ref="F17:F19"/>
    <mergeCell ref="B20:B22"/>
    <mergeCell ref="C20:C22"/>
    <mergeCell ref="D20:D22"/>
    <mergeCell ref="E20:E22"/>
    <mergeCell ref="F20:F22"/>
    <mergeCell ref="B9:B12"/>
    <mergeCell ref="C9:C12"/>
    <mergeCell ref="D9:D12"/>
    <mergeCell ref="E9:E12"/>
    <mergeCell ref="F9:F12"/>
    <mergeCell ref="B13:B16"/>
    <mergeCell ref="C13:C16"/>
    <mergeCell ref="D13:D16"/>
    <mergeCell ref="E13:E16"/>
    <mergeCell ref="F13:F16"/>
    <mergeCell ref="B5:B6"/>
    <mergeCell ref="C5:C6"/>
    <mergeCell ref="D3:F3"/>
    <mergeCell ref="B2:C3"/>
    <mergeCell ref="G3:G4"/>
    <mergeCell ref="B7:B8"/>
    <mergeCell ref="C7:C8"/>
    <mergeCell ref="D7:D8"/>
    <mergeCell ref="E7:E8"/>
    <mergeCell ref="F7:F8"/>
    <mergeCell ref="F38:F40"/>
    <mergeCell ref="M3:M4"/>
    <mergeCell ref="N3:N4"/>
    <mergeCell ref="M2:P2"/>
    <mergeCell ref="O3:O4"/>
    <mergeCell ref="P3:P4"/>
    <mergeCell ref="H3:H4"/>
    <mergeCell ref="D5:D6"/>
    <mergeCell ref="E5:E6"/>
    <mergeCell ref="F5:F6"/>
    <mergeCell ref="D2:J2"/>
    <mergeCell ref="I3:I4"/>
    <mergeCell ref="J3:J4"/>
    <mergeCell ref="C43:C44"/>
    <mergeCell ref="D43:D44"/>
    <mergeCell ref="E43:E44"/>
    <mergeCell ref="C41:C42"/>
    <mergeCell ref="D41:D42"/>
    <mergeCell ref="E41:E42"/>
    <mergeCell ref="B38:B40"/>
    <mergeCell ref="C38:C40"/>
    <mergeCell ref="D38:D40"/>
    <mergeCell ref="E38:E40"/>
    <mergeCell ref="B52:B53"/>
    <mergeCell ref="C52:C53"/>
    <mergeCell ref="D52:D53"/>
    <mergeCell ref="E52:E53"/>
    <mergeCell ref="F52:F53"/>
    <mergeCell ref="F41:F42"/>
    <mergeCell ref="B49:B51"/>
    <mergeCell ref="C49:C51"/>
    <mergeCell ref="D49:D51"/>
    <mergeCell ref="E49:E51"/>
    <mergeCell ref="F49:F51"/>
    <mergeCell ref="B47:B48"/>
    <mergeCell ref="C47:C48"/>
    <mergeCell ref="D47:D48"/>
    <mergeCell ref="E47:E48"/>
    <mergeCell ref="F47:F48"/>
    <mergeCell ref="F43:F44"/>
    <mergeCell ref="B45:B46"/>
    <mergeCell ref="C45:C46"/>
    <mergeCell ref="D45:D46"/>
    <mergeCell ref="E45:E46"/>
    <mergeCell ref="F45:F46"/>
    <mergeCell ref="B41:B42"/>
    <mergeCell ref="B43:B44"/>
  </mergeCells>
  <hyperlinks>
    <hyperlink ref="H5" location="REGISTRO_FOTOGRÁFICO!E182" display="REGISTRO_FOTOGRÁFICO!E182"/>
    <hyperlink ref="H6:H53" location="REGISTRO_FOTOGRÁFICO!E182" display="REGISTRO_FOTOGRÁFICO!E182"/>
    <hyperlink ref="H6" location="REGISTRO_FOTOGRÁFICO!E183" display="REGISTRO_FOTOGRÁFICO!E183"/>
    <hyperlink ref="H7" location="REGISTRO_FOTOGRÁFICO!E184" display="REGISTRO_FOTOGRÁFICO!E184"/>
    <hyperlink ref="H8" location="REGISTRO_FOTOGRÁFICO!E185" display="REGISTRO_FOTOGRÁFICO!E185"/>
    <hyperlink ref="H9" location="REGISTRO_FOTOGRÁFICO!E186" display="REGISTRO_FOTOGRÁFICO!E186"/>
    <hyperlink ref="H10" location="REGISTRO_FOTOGRÁFICO!E187" display="REGISTRO_FOTOGRÁFICO!E187"/>
    <hyperlink ref="H11" location="REGISTRO_FOTOGRÁFICO!E188" display="REGISTRO_FOTOGRÁFICO!E188"/>
    <hyperlink ref="H12" location="REGISTRO_FOTOGRÁFICO!E189" display="REGISTRO_FOTOGRÁFICO!E189"/>
    <hyperlink ref="H13" location="REGISTRO_FOTOGRÁFICO!E190" display="REGISTRO_FOTOGRÁFICO!E190"/>
    <hyperlink ref="H14" location="REGISTRO_FOTOGRÁFICO!E191" display="REGISTRO_FOTOGRÁFICO!E191"/>
    <hyperlink ref="H15" location="REGISTRO_FOTOGRÁFICO!E192" display="REGISTRO_FOTOGRÁFICO!E192"/>
    <hyperlink ref="H16" location="REGISTRO_FOTOGRÁFICO!E193" display="REGISTRO_FOTOGRÁFICO!E193"/>
    <hyperlink ref="H17" location="REGISTRO_FOTOGRÁFICO!E194" display="REGISTRO_FOTOGRÁFICO!E194"/>
    <hyperlink ref="H18" location="REGISTRO_FOTOGRÁFICO!E195" display="REGISTRO_FOTOGRÁFICO!E195"/>
    <hyperlink ref="H19" location="REGISTRO_FOTOGRÁFICO!E196" display="REGISTRO_FOTOGRÁFICO!E196"/>
    <hyperlink ref="H20" location="REGISTRO_FOTOGRÁFICO!E197" display="REGISTRO_FOTOGRÁFICO!E197"/>
    <hyperlink ref="H21" location="REGISTRO_FOTOGRÁFICO!E198" display="REGISTRO_FOTOGRÁFICO!E198"/>
    <hyperlink ref="H22" location="REGISTRO_FOTOGRÁFICO!E199" display="REGISTRO_FOTOGRÁFICO!E199"/>
    <hyperlink ref="H23" location="REGISTRO_FOTOGRÁFICO!E200" display="REGISTRO_FOTOGRÁFICO!E200"/>
    <hyperlink ref="H24" location="REGISTRO_FOTOGRÁFICO!E201" display="REGISTRO_FOTOGRÁFICO!E201"/>
    <hyperlink ref="H25" location="REGISTRO_FOTOGRÁFICO!E202" display="REGISTRO_FOTOGRÁFICO!E202"/>
    <hyperlink ref="H26" location="REGISTRO_FOTOGRÁFICO!E203" display="REGISTRO_FOTOGRÁFICO!E203"/>
    <hyperlink ref="H27" location="REGISTRO_FOTOGRÁFICO!E204" display="REGISTRO_FOTOGRÁFICO!E204"/>
    <hyperlink ref="H28" location="REGISTRO_FOTOGRÁFICO!E205" display="REGISTRO_FOTOGRÁFICO!E205"/>
    <hyperlink ref="H29" location="REGISTRO_FOTOGRÁFICO!E206" display="REGISTRO_FOTOGRÁFICO!E206"/>
    <hyperlink ref="H30" location="REGISTRO_FOTOGRÁFICO!E207" display="REGISTRO_FOTOGRÁFICO!E207"/>
    <hyperlink ref="H31" location="REGISTRO_FOTOGRÁFICO!E208" display="REGISTRO_FOTOGRÁFICO!E208"/>
    <hyperlink ref="H32" location="REGISTRO_FOTOGRÁFICO!E209" display="REGISTRO_FOTOGRÁFICO!E209"/>
    <hyperlink ref="H33" location="REGISTRO_FOTOGRÁFICO!E210" display="REGISTRO_FOTOGRÁFICO!E210"/>
    <hyperlink ref="H34" location="REGISTRO_FOTOGRÁFICO!E211" display="REGISTRO_FOTOGRÁFICO!E211"/>
    <hyperlink ref="H35" location="REGISTRO_FOTOGRÁFICO!E212" display="REGISTRO_FOTOGRÁFICO!E212"/>
    <hyperlink ref="H36" location="REGISTRO_FOTOGRÁFICO!E213" display="REGISTRO_FOTOGRÁFICO!E213"/>
    <hyperlink ref="H37" location="REGISTRO_FOTOGRÁFICO!E214" display="REGISTRO_FOTOGRÁFICO!E214"/>
    <hyperlink ref="H38" location="REGISTRO_FOTOGRÁFICO!E215" display="REGISTRO_FOTOGRÁFICO!E215"/>
    <hyperlink ref="H39" location="REGISTRO_FOTOGRÁFICO!E216" display="REGISTRO_FOTOGRÁFICO!E216"/>
    <hyperlink ref="H40" location="REGISTRO_FOTOGRÁFICO!E217" display="REGISTRO_FOTOGRÁFICO!E217"/>
    <hyperlink ref="H41" location="REGISTRO_FOTOGRÁFICO!E218" display="REGISTRO_FOTOGRÁFICO!E218"/>
    <hyperlink ref="H42" location="REGISTRO_FOTOGRÁFICO!E219" display="REGISTRO_FOTOGRÁFICO!E219"/>
    <hyperlink ref="H43" location="REGISTRO_FOTOGRÁFICO!E220" display="REGISTRO_FOTOGRÁFICO!E220"/>
    <hyperlink ref="H44" location="REGISTRO_FOTOGRÁFICO!E221" display="REGISTRO_FOTOGRÁFICO!E221"/>
    <hyperlink ref="H45" location="REGISTRO_FOTOGRÁFICO!E222" display="REGISTRO_FOTOGRÁFICO!E222"/>
    <hyperlink ref="H46" location="REGISTRO_FOTOGRÁFICO!E223" display="REGISTRO_FOTOGRÁFICO!E223"/>
    <hyperlink ref="H47" location="REGISTRO_FOTOGRÁFICO!E224" display="REGISTRO_FOTOGRÁFICO!E224"/>
    <hyperlink ref="H48" location="REGISTRO_FOTOGRÁFICO!E225" display="REGISTRO_FOTOGRÁFICO!E225"/>
    <hyperlink ref="H49" location="REGISTRO_FOTOGRÁFICO!E226" display="REGISTRO_FOTOGRÁFICO!E226"/>
    <hyperlink ref="H50" location="REGISTRO_FOTOGRÁFICO!E227" display="REGISTRO_FOTOGRÁFICO!E227"/>
    <hyperlink ref="H51" location="REGISTRO_FOTOGRÁFICO!E228" display="REGISTRO_FOTOGRÁFICO!E228"/>
    <hyperlink ref="H52" location="REGISTRO_FOTOGRÁFICO!E229" display="REGISTRO_FOTOGRÁFICO!E229"/>
    <hyperlink ref="H53" location="REGISTRO_FOTOGRÁFICO!E230" display="REGISTRO_FOTOGRÁFICO!E230"/>
    <hyperlink ref="J5" location="REGISTRO_FOTOGRÁFICO!G182" display="REGISTRO_FOTOGRÁFICO!G182"/>
    <hyperlink ref="J6" location="REGISTRO_FOTOGRÁFICO!G183" display="REGISTRO_FOTOGRÁFICO!G183"/>
    <hyperlink ref="J7" location="REGISTRO_FOTOGRÁFICO!G184" display="REGISTRO_FOTOGRÁFICO!G184"/>
    <hyperlink ref="J8" location="REGISTRO_FOTOGRÁFICO!G185" display="REGISTRO_FOTOGRÁFICO!G185"/>
    <hyperlink ref="J9" location="REGISTRO_FOTOGRÁFICO!G186" display="REGISTRO_FOTOGRÁFICO!G186"/>
    <hyperlink ref="J10" location="REGISTRO_FOTOGRÁFICO!G187" display="REGISTRO_FOTOGRÁFICO!G187"/>
    <hyperlink ref="J11" location="REGISTRO_FOTOGRÁFICO!G188" display="REGISTRO_FOTOGRÁFICO!G188"/>
    <hyperlink ref="J12" location="REGISTRO_FOTOGRÁFICO!G189" display="REGISTRO_FOTOGRÁFICO!G189"/>
    <hyperlink ref="J13" location="REGISTRO_FOTOGRÁFICO!G190" display="REGISTRO_FOTOGRÁFICO!G190"/>
    <hyperlink ref="J14" location="REGISTRO_FOTOGRÁFICO!G191" display="REGISTRO_FOTOGRÁFICO!G191"/>
    <hyperlink ref="J15" location="REGISTRO_FOTOGRÁFICO!G192" display="REGISTRO_FOTOGRÁFICO!G192"/>
    <hyperlink ref="J16" location="REGISTRO_FOTOGRÁFICO!G193" display="REGISTRO_FOTOGRÁFICO!G193"/>
    <hyperlink ref="J17" location="REGISTRO_FOTOGRÁFICO!G194" display="REGISTRO_FOTOGRÁFICO!G194"/>
    <hyperlink ref="J18" location="REGISTRO_FOTOGRÁFICO!G195" display="REGISTRO_FOTOGRÁFICO!G195"/>
    <hyperlink ref="J19" location="REGISTRO_FOTOGRÁFICO!G196" display="REGISTRO_FOTOGRÁFICO!G196"/>
    <hyperlink ref="J20" location="REGISTRO_FOTOGRÁFICO!G197" display="REGISTRO_FOTOGRÁFICO!G197"/>
    <hyperlink ref="J21" location="REGISTRO_FOTOGRÁFICO!G198" display="REGISTRO_FOTOGRÁFICO!G198"/>
    <hyperlink ref="J22" location="REGISTRO_FOTOGRÁFICO!G199" display="REGISTRO_FOTOGRÁFICO!G199"/>
    <hyperlink ref="J23" location="REGISTRO_FOTOGRÁFICO!G200" display="REGISTRO_FOTOGRÁFICO!G200"/>
    <hyperlink ref="J24" location="REGISTRO_FOTOGRÁFICO!G201" display="REGISTRO_FOTOGRÁFICO!G201"/>
    <hyperlink ref="J25" location="REGISTRO_FOTOGRÁFICO!G202" display="REGISTRO_FOTOGRÁFICO!G202"/>
    <hyperlink ref="J26" location="REGISTRO_FOTOGRÁFICO!G203" display="REGISTRO_FOTOGRÁFICO!G203"/>
    <hyperlink ref="J27:J53" location="REGISTRO_FOTOGRÁFICO!G202" display="REGISTRO_FOTOGRÁFICO!G202"/>
    <hyperlink ref="J27" location="REGISTRO_FOTOGRÁFICO!G204" display="REGISTRO_FOTOGRÁFICO!G204"/>
    <hyperlink ref="J28" location="REGISTRO_FOTOGRÁFICO!G205" display="REGISTRO_FOTOGRÁFICO!G205"/>
    <hyperlink ref="J29" location="REGISTRO_FOTOGRÁFICO!G206" display="REGISTRO_FOTOGRÁFICO!G206"/>
    <hyperlink ref="J30" location="REGISTRO_FOTOGRÁFICO!G207" display="REGISTRO_FOTOGRÁFICO!G207"/>
    <hyperlink ref="J31" location="REGISTRO_FOTOGRÁFICO!G208" display="REGISTRO_FOTOGRÁFICO!G208"/>
    <hyperlink ref="J32" location="REGISTRO_FOTOGRÁFICO!G209" display="REGISTRO_FOTOGRÁFICO!G209"/>
    <hyperlink ref="J33" location="REGISTRO_FOTOGRÁFICO!G210" display="REGISTRO_FOTOGRÁFICO!G210"/>
    <hyperlink ref="J34" location="REGISTRO_FOTOGRÁFICO!G211" display="REGISTRO_FOTOGRÁFICO!G211"/>
    <hyperlink ref="J35" location="REGISTRO_FOTOGRÁFICO!G212" display="REGISTRO_FOTOGRÁFICO!G212"/>
    <hyperlink ref="J36" location="REGISTRO_FOTOGRÁFICO!G213" display="REGISTRO_FOTOGRÁFICO!G213"/>
    <hyperlink ref="J37" location="REGISTRO_FOTOGRÁFICO!G214" display="REGISTRO_FOTOGRÁFICO!G214"/>
    <hyperlink ref="J38" location="REGISTRO_FOTOGRÁFICO!G215" display="REGISTRO_FOTOGRÁFICO!G215"/>
    <hyperlink ref="J39" location="REGISTRO_FOTOGRÁFICO!G216" display="REGISTRO_FOTOGRÁFICO!G216"/>
    <hyperlink ref="J40" location="REGISTRO_FOTOGRÁFICO!G217" display="REGISTRO_FOTOGRÁFICO!G217"/>
    <hyperlink ref="J41" location="REGISTRO_FOTOGRÁFICO!G218" display="REGISTRO_FOTOGRÁFICO!G218"/>
    <hyperlink ref="J42" location="REGISTRO_FOTOGRÁFICO!G219" display="REGISTRO_FOTOGRÁFICO!G219"/>
    <hyperlink ref="J43" location="REGISTRO_FOTOGRÁFICO!G220" display="REGISTRO_FOTOGRÁFICO!G220"/>
    <hyperlink ref="J44" location="REGISTRO_FOTOGRÁFICO!G221" display="REGISTRO_FOTOGRÁFICO!G221"/>
    <hyperlink ref="J45" location="REGISTRO_FOTOGRÁFICO!G222" display="REGISTRO_FOTOGRÁFICO!G222"/>
    <hyperlink ref="J46" location="REGISTRO_FOTOGRÁFICO!G223" display="REGISTRO_FOTOGRÁFICO!G223"/>
    <hyperlink ref="J47" location="REGISTRO_FOTOGRÁFICO!G224" display="REGISTRO_FOTOGRÁFICO!G224"/>
    <hyperlink ref="J48" location="REGISTRO_FOTOGRÁFICO!G225" display="REGISTRO_FOTOGRÁFICO!G225"/>
    <hyperlink ref="J49" location="REGISTRO_FOTOGRÁFICO!G226" display="REGISTRO_FOTOGRÁFICO!G226"/>
    <hyperlink ref="J50" location="REGISTRO_FOTOGRÁFICO!G227" display="REGISTRO_FOTOGRÁFICO!G227"/>
    <hyperlink ref="J51" location="REGISTRO_FOTOGRÁFICO!G228" display="REGISTRO_FOTOGRÁFICO!G228"/>
    <hyperlink ref="J52" location="REGISTRO_FOTOGRÁFICO!G229" display="REGISTRO_FOTOGRÁFICO!G229"/>
    <hyperlink ref="J53" location="REGISTRO_FOTOGRÁFICO!G230" display="REGISTRO_FOTOGRÁFICO!G230"/>
  </hyperlinks>
  <pageMargins left="0.7" right="0.7" top="0.75" bottom="0.75" header="0.3" footer="0.3"/>
  <pageSetup paperSize="9" scale="55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B1:M23"/>
  <sheetViews>
    <sheetView view="pageBreakPreview" topLeftCell="A7" zoomScaleNormal="100" zoomScaleSheetLayoutView="100" workbookViewId="0">
      <selection activeCell="J7" sqref="J1:M1048576"/>
    </sheetView>
  </sheetViews>
  <sheetFormatPr baseColWidth="10" defaultRowHeight="16.5" x14ac:dyDescent="0.25"/>
  <cols>
    <col min="1" max="1" width="3.7109375" style="193" customWidth="1"/>
    <col min="2" max="3" width="10.5703125" style="193" bestFit="1" customWidth="1"/>
    <col min="4" max="4" width="34.140625" style="193" bestFit="1" customWidth="1"/>
    <col min="5" max="5" width="19.28515625" style="193" bestFit="1" customWidth="1"/>
    <col min="6" max="6" width="23.140625" style="193" bestFit="1" customWidth="1"/>
    <col min="7" max="7" width="19.28515625" style="193" bestFit="1" customWidth="1"/>
    <col min="8" max="8" width="3.7109375" style="193" customWidth="1"/>
    <col min="9" max="9" width="6.28515625" style="193" customWidth="1"/>
    <col min="10" max="10" width="11.85546875" style="193" hidden="1" customWidth="1"/>
    <col min="11" max="11" width="13.140625" style="193" hidden="1" customWidth="1"/>
    <col min="12" max="12" width="11.85546875" style="193" hidden="1" customWidth="1"/>
    <col min="13" max="13" width="13.140625" style="193" hidden="1" customWidth="1"/>
    <col min="14" max="16384" width="11.42578125" style="193"/>
  </cols>
  <sheetData>
    <row r="1" spans="2:13" ht="17.25" thickBot="1" x14ac:dyDescent="0.3"/>
    <row r="2" spans="2:13" ht="15" customHeight="1" x14ac:dyDescent="0.25">
      <c r="B2" s="444" t="s">
        <v>0</v>
      </c>
      <c r="C2" s="445"/>
      <c r="D2" s="445" t="s">
        <v>13</v>
      </c>
      <c r="E2" s="445"/>
      <c r="F2" s="445"/>
      <c r="G2" s="449"/>
      <c r="J2" s="486" t="str">
        <f>+D2</f>
        <v>ELEMENTOS DE SUJECIÓN</v>
      </c>
      <c r="K2" s="487"/>
      <c r="L2" s="487"/>
      <c r="M2" s="488"/>
    </row>
    <row r="3" spans="2:13" x14ac:dyDescent="0.25">
      <c r="B3" s="446"/>
      <c r="C3" s="447"/>
      <c r="D3" s="447" t="s">
        <v>6</v>
      </c>
      <c r="E3" s="447" t="s">
        <v>7</v>
      </c>
      <c r="F3" s="447" t="s">
        <v>6</v>
      </c>
      <c r="G3" s="450" t="s">
        <v>7</v>
      </c>
      <c r="J3" s="514" t="str">
        <f>+D3</f>
        <v>PATOLOGÍA</v>
      </c>
      <c r="K3" s="516" t="str">
        <f>+E3</f>
        <v>FOTOGRAFÍA</v>
      </c>
      <c r="L3" s="516" t="str">
        <f>+F3</f>
        <v>PATOLOGÍA</v>
      </c>
      <c r="M3" s="518" t="str">
        <f>+G3</f>
        <v>FOTOGRAFÍA</v>
      </c>
    </row>
    <row r="4" spans="2:13" ht="17.25" thickBot="1" x14ac:dyDescent="0.3">
      <c r="B4" s="7" t="s">
        <v>1</v>
      </c>
      <c r="C4" s="326" t="s">
        <v>2</v>
      </c>
      <c r="D4" s="448"/>
      <c r="E4" s="448"/>
      <c r="F4" s="448"/>
      <c r="G4" s="451"/>
      <c r="J4" s="522"/>
      <c r="K4" s="520"/>
      <c r="L4" s="520"/>
      <c r="M4" s="521"/>
    </row>
    <row r="5" spans="2:13" ht="18.75" thickBot="1" x14ac:dyDescent="0.3">
      <c r="B5" s="10" t="str">
        <f>"PK "&amp;PATOLOGÍAS!B3&amp;" + 000"</f>
        <v>PK 34 + 000</v>
      </c>
      <c r="C5" s="332" t="str">
        <f>"PK "&amp;PATOLOGÍAS!B4&amp;" + 000"</f>
        <v>PK 35 + 000</v>
      </c>
      <c r="D5" s="332" t="str">
        <f>VLOOKUP(J5,PATOLOGÍAS!$D$2:$H$6,4,FALSE)</f>
        <v>Pérdida de la elasticidad.</v>
      </c>
      <c r="E5" s="377" t="str">
        <f>"FOTOGRAFÍA No. "&amp;K5</f>
        <v>FOTOGRAFÍA No. 439</v>
      </c>
      <c r="F5" s="332" t="str">
        <f>VLOOKUP(L5,PATOLOGÍAS!$D$2:$H$6,4,FALSE)</f>
        <v>Fatiga de los componentes.</v>
      </c>
      <c r="G5" s="378" t="str">
        <f>"FOTOGRAFÍA No. "&amp;M5</f>
        <v>FOTOGRAFÍA No. 440</v>
      </c>
      <c r="J5" s="360">
        <f>+REGISTRO_FOTOGRÁFICO!J234</f>
        <v>2</v>
      </c>
      <c r="K5" s="361">
        <f>+REGISTRO_FOTOGRÁFICO!K234</f>
        <v>439</v>
      </c>
      <c r="L5" s="361">
        <f>+REGISTRO_FOTOGRÁFICO!L234</f>
        <v>1</v>
      </c>
      <c r="M5" s="362">
        <f>+REGISTRO_FOTOGRÁFICO!M234</f>
        <v>440</v>
      </c>
    </row>
    <row r="6" spans="2:13" ht="18.75" thickBot="1" x14ac:dyDescent="0.3">
      <c r="B6" s="342" t="str">
        <f t="shared" ref="B6:B22" si="0">C5</f>
        <v>PK 35 + 000</v>
      </c>
      <c r="C6" s="343" t="str">
        <f>"PK "&amp;PATOLOGÍAS!B5&amp;" + 000"</f>
        <v>PK 36 + 000</v>
      </c>
      <c r="D6" s="343" t="str">
        <f>VLOOKUP(J6,PATOLOGÍAS!$D$2:$H$6,4,FALSE)</f>
        <v>Fatiga de los componentes.</v>
      </c>
      <c r="E6" s="379" t="str">
        <f t="shared" ref="E6:E23" si="1">"FOTOGRAFÍA No. "&amp;K6</f>
        <v>FOTOGRAFÍA No. 441</v>
      </c>
      <c r="F6" s="343" t="str">
        <f>VLOOKUP(L6,PATOLOGÍAS!$D$2:$H$6,4,FALSE)</f>
        <v>Pérdida de la elasticidad.</v>
      </c>
      <c r="G6" s="380" t="str">
        <f t="shared" ref="G6:G22" si="2">"FOTOGRAFÍA No. "&amp;M6</f>
        <v>FOTOGRAFÍA No. 442</v>
      </c>
      <c r="J6" s="360">
        <f>+REGISTRO_FOTOGRÁFICO!J235</f>
        <v>1</v>
      </c>
      <c r="K6" s="361">
        <f>+REGISTRO_FOTOGRÁFICO!K235</f>
        <v>441</v>
      </c>
      <c r="L6" s="361">
        <f>+REGISTRO_FOTOGRÁFICO!L235</f>
        <v>2</v>
      </c>
      <c r="M6" s="362">
        <f>+REGISTRO_FOTOGRÁFICO!M235</f>
        <v>442</v>
      </c>
    </row>
    <row r="7" spans="2:13" ht="18.75" thickBot="1" x14ac:dyDescent="0.3">
      <c r="B7" s="350" t="str">
        <f t="shared" si="0"/>
        <v>PK 36 + 000</v>
      </c>
      <c r="C7" s="351" t="str">
        <f>"PK "&amp;PATOLOGÍAS!B6&amp;" + 000"</f>
        <v>PK 37 + 000</v>
      </c>
      <c r="D7" s="351" t="str">
        <f>VLOOKUP(J7,PATOLOGÍAS!$D$2:$H$6,4,FALSE)</f>
        <v>Fatiga de los componentes.</v>
      </c>
      <c r="E7" s="381" t="str">
        <f t="shared" si="1"/>
        <v>FOTOGRAFÍA No. 443</v>
      </c>
      <c r="F7" s="351" t="str">
        <f>VLOOKUP(L7,PATOLOGÍAS!$D$2:$H$6,4,FALSE)</f>
        <v>Fatiga de los componentes.</v>
      </c>
      <c r="G7" s="382" t="str">
        <f t="shared" si="2"/>
        <v>FOTOGRAFÍA No. 444</v>
      </c>
      <c r="J7" s="360">
        <f>+REGISTRO_FOTOGRÁFICO!J236</f>
        <v>1</v>
      </c>
      <c r="K7" s="361">
        <f>+REGISTRO_FOTOGRÁFICO!K236</f>
        <v>443</v>
      </c>
      <c r="L7" s="361">
        <f>+REGISTRO_FOTOGRÁFICO!L236</f>
        <v>1</v>
      </c>
      <c r="M7" s="362">
        <f>+REGISTRO_FOTOGRÁFICO!M236</f>
        <v>444</v>
      </c>
    </row>
    <row r="8" spans="2:13" ht="18.75" thickBot="1" x14ac:dyDescent="0.3">
      <c r="B8" s="366" t="str">
        <f t="shared" si="0"/>
        <v>PK 37 + 000</v>
      </c>
      <c r="C8" s="365" t="str">
        <f>"PK "&amp;PATOLOGÍAS!B7&amp;" + 000"</f>
        <v>PK 38 + 000</v>
      </c>
      <c r="D8" s="365" t="str">
        <f>VLOOKUP(J8,PATOLOGÍAS!$D$2:$H$6,4,FALSE)</f>
        <v>Pérdida de la elasticidad.</v>
      </c>
      <c r="E8" s="383" t="str">
        <f t="shared" si="1"/>
        <v>FOTOGRAFÍA No. 445</v>
      </c>
      <c r="F8" s="365" t="str">
        <f>VLOOKUP(L8,PATOLOGÍAS!$D$2:$H$6,4,FALSE)</f>
        <v>Fatiga de los componentes.</v>
      </c>
      <c r="G8" s="384" t="str">
        <f t="shared" si="2"/>
        <v>FOTOGRAFÍA No. 446</v>
      </c>
      <c r="J8" s="360">
        <f>+REGISTRO_FOTOGRÁFICO!J237</f>
        <v>2</v>
      </c>
      <c r="K8" s="361">
        <f>+REGISTRO_FOTOGRÁFICO!K237</f>
        <v>445</v>
      </c>
      <c r="L8" s="361">
        <f>+REGISTRO_FOTOGRÁFICO!L237</f>
        <v>1</v>
      </c>
      <c r="M8" s="362">
        <f>+REGISTRO_FOTOGRÁFICO!M237</f>
        <v>446</v>
      </c>
    </row>
    <row r="9" spans="2:13" ht="18.75" thickBot="1" x14ac:dyDescent="0.3">
      <c r="B9" s="385" t="str">
        <f t="shared" si="0"/>
        <v>PK 38 + 000</v>
      </c>
      <c r="C9" s="386" t="str">
        <f>"PK "&amp;PATOLOGÍAS!B8&amp;" + 000"</f>
        <v>PK 39 + 000</v>
      </c>
      <c r="D9" s="386" t="str">
        <f>VLOOKUP(J9,PATOLOGÍAS!$D$2:$H$6,4,FALSE)</f>
        <v>Pérdida de la elasticidad.</v>
      </c>
      <c r="E9" s="387" t="str">
        <f t="shared" si="1"/>
        <v>FOTOGRAFÍA No. 447</v>
      </c>
      <c r="F9" s="386" t="str">
        <f>VLOOKUP(L9,PATOLOGÍAS!$D$2:$H$6,4,FALSE)</f>
        <v>Pérdida de la elasticidad.</v>
      </c>
      <c r="G9" s="388" t="str">
        <f t="shared" si="2"/>
        <v>FOTOGRAFÍA No. 448</v>
      </c>
      <c r="J9" s="360">
        <f>+REGISTRO_FOTOGRÁFICO!J238</f>
        <v>2</v>
      </c>
      <c r="K9" s="361">
        <f>+REGISTRO_FOTOGRÁFICO!K238</f>
        <v>447</v>
      </c>
      <c r="L9" s="361">
        <f>+REGISTRO_FOTOGRÁFICO!L238</f>
        <v>2</v>
      </c>
      <c r="M9" s="362">
        <f>+REGISTRO_FOTOGRÁFICO!M238</f>
        <v>448</v>
      </c>
    </row>
    <row r="10" spans="2:13" ht="18.75" thickBot="1" x14ac:dyDescent="0.3">
      <c r="B10" s="364" t="str">
        <f t="shared" si="0"/>
        <v>PK 39 + 000</v>
      </c>
      <c r="C10" s="363" t="str">
        <f>"PK "&amp;PATOLOGÍAS!B9&amp;" + 000"</f>
        <v>PK 40 + 000</v>
      </c>
      <c r="D10" s="363" t="str">
        <f>VLOOKUP(J10,PATOLOGÍAS!$D$2:$H$6,4,FALSE)</f>
        <v>Pérdida de la elasticidad.</v>
      </c>
      <c r="E10" s="389" t="str">
        <f t="shared" si="1"/>
        <v>FOTOGRAFÍA No. 449</v>
      </c>
      <c r="F10" s="363" t="str">
        <f>VLOOKUP(L10,PATOLOGÍAS!$D$2:$H$6,4,FALSE)</f>
        <v>Pérdida de la elasticidad.</v>
      </c>
      <c r="G10" s="390" t="str">
        <f t="shared" si="2"/>
        <v>FOTOGRAFÍA No. 450</v>
      </c>
      <c r="J10" s="360">
        <f>+REGISTRO_FOTOGRÁFICO!J239</f>
        <v>2</v>
      </c>
      <c r="K10" s="361">
        <f>+REGISTRO_FOTOGRÁFICO!K239</f>
        <v>449</v>
      </c>
      <c r="L10" s="361">
        <f>+REGISTRO_FOTOGRÁFICO!L239</f>
        <v>2</v>
      </c>
      <c r="M10" s="362">
        <f>+REGISTRO_FOTOGRÁFICO!M239</f>
        <v>450</v>
      </c>
    </row>
    <row r="11" spans="2:13" ht="18.75" thickBot="1" x14ac:dyDescent="0.3">
      <c r="B11" s="342" t="str">
        <f t="shared" si="0"/>
        <v>PK 40 + 000</v>
      </c>
      <c r="C11" s="343" t="str">
        <f>"PK "&amp;PATOLOGÍAS!B10&amp;" + 000"</f>
        <v>PK 41 + 000</v>
      </c>
      <c r="D11" s="343" t="str">
        <f>VLOOKUP(J11,PATOLOGÍAS!$D$2:$H$6,4,FALSE)</f>
        <v>Pérdida de la elasticidad.</v>
      </c>
      <c r="E11" s="379" t="str">
        <f t="shared" si="1"/>
        <v>FOTOGRAFÍA No. 451</v>
      </c>
      <c r="F11" s="343" t="str">
        <f>VLOOKUP(L11,PATOLOGÍAS!$D$2:$H$6,4,FALSE)</f>
        <v>Fatiga de los componentes.</v>
      </c>
      <c r="G11" s="380" t="str">
        <f t="shared" si="2"/>
        <v>FOTOGRAFÍA No. 452</v>
      </c>
      <c r="J11" s="360">
        <f>+REGISTRO_FOTOGRÁFICO!J240</f>
        <v>2</v>
      </c>
      <c r="K11" s="361">
        <f>+REGISTRO_FOTOGRÁFICO!K240</f>
        <v>451</v>
      </c>
      <c r="L11" s="361">
        <f>+REGISTRO_FOTOGRÁFICO!L240</f>
        <v>1</v>
      </c>
      <c r="M11" s="362">
        <f>+REGISTRO_FOTOGRÁFICO!M240</f>
        <v>452</v>
      </c>
    </row>
    <row r="12" spans="2:13" ht="18.75" thickBot="1" x14ac:dyDescent="0.3">
      <c r="B12" s="350" t="str">
        <f t="shared" si="0"/>
        <v>PK 41 + 000</v>
      </c>
      <c r="C12" s="351" t="str">
        <f>"PK "&amp;PATOLOGÍAS!B11&amp;" + 000"</f>
        <v>PK 42 + 000</v>
      </c>
      <c r="D12" s="351" t="str">
        <f>VLOOKUP(J12,PATOLOGÍAS!$D$2:$H$6,4,FALSE)</f>
        <v>Fatiga de los componentes.</v>
      </c>
      <c r="E12" s="381" t="str">
        <f t="shared" si="1"/>
        <v>FOTOGRAFÍA No. 453</v>
      </c>
      <c r="F12" s="351" t="str">
        <f>VLOOKUP(L12,PATOLOGÍAS!$D$2:$H$6,4,FALSE)</f>
        <v>Pérdida de la elasticidad.</v>
      </c>
      <c r="G12" s="382" t="str">
        <f t="shared" si="2"/>
        <v>FOTOGRAFÍA No. 454</v>
      </c>
      <c r="J12" s="360">
        <f>+REGISTRO_FOTOGRÁFICO!J241</f>
        <v>1</v>
      </c>
      <c r="K12" s="361">
        <f>+REGISTRO_FOTOGRÁFICO!K241</f>
        <v>453</v>
      </c>
      <c r="L12" s="361">
        <f>+REGISTRO_FOTOGRÁFICO!L241</f>
        <v>2</v>
      </c>
      <c r="M12" s="362">
        <f>+REGISTRO_FOTOGRÁFICO!M241</f>
        <v>454</v>
      </c>
    </row>
    <row r="13" spans="2:13" ht="18.75" thickBot="1" x14ac:dyDescent="0.3">
      <c r="B13" s="346" t="str">
        <f t="shared" si="0"/>
        <v>PK 42 + 000</v>
      </c>
      <c r="C13" s="347" t="str">
        <f>"PK "&amp;PATOLOGÍAS!B12&amp;" + 000"</f>
        <v>PK 43 + 000</v>
      </c>
      <c r="D13" s="347" t="str">
        <f>VLOOKUP(J13,PATOLOGÍAS!$D$2:$H$6,4,FALSE)</f>
        <v>Pérdida de la elasticidad.</v>
      </c>
      <c r="E13" s="348" t="str">
        <f t="shared" si="1"/>
        <v>FOTOGRAFÍA No. 455</v>
      </c>
      <c r="F13" s="347" t="str">
        <f>VLOOKUP(L13,PATOLOGÍAS!$D$2:$H$6,4,FALSE)</f>
        <v>Fatiga de los componentes.</v>
      </c>
      <c r="G13" s="349" t="str">
        <f t="shared" si="2"/>
        <v>FOTOGRAFÍA No. 456</v>
      </c>
      <c r="J13" s="360">
        <f>+REGISTRO_FOTOGRÁFICO!J242</f>
        <v>2</v>
      </c>
      <c r="K13" s="361">
        <f>+REGISTRO_FOTOGRÁFICO!K242</f>
        <v>455</v>
      </c>
      <c r="L13" s="361">
        <f>+REGISTRO_FOTOGRÁFICO!L242</f>
        <v>1</v>
      </c>
      <c r="M13" s="362">
        <f>+REGISTRO_FOTOGRÁFICO!M242</f>
        <v>456</v>
      </c>
    </row>
    <row r="14" spans="2:13" ht="18.75" thickBot="1" x14ac:dyDescent="0.3">
      <c r="B14" s="385" t="str">
        <f t="shared" si="0"/>
        <v>PK 43 + 000</v>
      </c>
      <c r="C14" s="386" t="str">
        <f>"PK "&amp;PATOLOGÍAS!B13&amp;" + 000"</f>
        <v>PK 44 + 000</v>
      </c>
      <c r="D14" s="386" t="str">
        <f>VLOOKUP(J14,PATOLOGÍAS!$D$2:$H$6,4,FALSE)</f>
        <v>Fatiga de los componentes.</v>
      </c>
      <c r="E14" s="387" t="str">
        <f t="shared" si="1"/>
        <v>FOTOGRAFÍA No. 457</v>
      </c>
      <c r="F14" s="386" t="str">
        <f>VLOOKUP(L14,PATOLOGÍAS!$D$2:$H$6,4,FALSE)</f>
        <v>Pérdida de la elasticidad.</v>
      </c>
      <c r="G14" s="388" t="str">
        <f t="shared" si="2"/>
        <v>FOTOGRAFÍA No. 458</v>
      </c>
      <c r="J14" s="360">
        <f>+REGISTRO_FOTOGRÁFICO!J243</f>
        <v>1</v>
      </c>
      <c r="K14" s="361">
        <f>+REGISTRO_FOTOGRÁFICO!K243</f>
        <v>457</v>
      </c>
      <c r="L14" s="361">
        <f>+REGISTRO_FOTOGRÁFICO!L243</f>
        <v>2</v>
      </c>
      <c r="M14" s="362">
        <f>+REGISTRO_FOTOGRÁFICO!M243</f>
        <v>458</v>
      </c>
    </row>
    <row r="15" spans="2:13" ht="18.75" thickBot="1" x14ac:dyDescent="0.3">
      <c r="B15" s="10" t="str">
        <f t="shared" si="0"/>
        <v>PK 44 + 000</v>
      </c>
      <c r="C15" s="332" t="str">
        <f>"PK "&amp;PATOLOGÍAS!B14&amp;" + 000"</f>
        <v>PK 45 + 000</v>
      </c>
      <c r="D15" s="332" t="str">
        <f>VLOOKUP(J15,PATOLOGÍAS!$D$2:$H$6,4,FALSE)</f>
        <v>Pérdida de la elasticidad.</v>
      </c>
      <c r="E15" s="377" t="str">
        <f t="shared" si="1"/>
        <v>FOTOGRAFÍA No. 459</v>
      </c>
      <c r="F15" s="332" t="str">
        <f>VLOOKUP(L15,PATOLOGÍAS!$D$2:$H$6,4,FALSE)</f>
        <v>Fatiga de los componentes.</v>
      </c>
      <c r="G15" s="378" t="str">
        <f t="shared" si="2"/>
        <v>FOTOGRAFÍA No. 460</v>
      </c>
      <c r="J15" s="360">
        <f>+REGISTRO_FOTOGRÁFICO!J244</f>
        <v>2</v>
      </c>
      <c r="K15" s="361">
        <f>+REGISTRO_FOTOGRÁFICO!K244</f>
        <v>459</v>
      </c>
      <c r="L15" s="361">
        <f>+REGISTRO_FOTOGRÁFICO!L244</f>
        <v>1</v>
      </c>
      <c r="M15" s="362">
        <f>+REGISTRO_FOTOGRÁFICO!M244</f>
        <v>460</v>
      </c>
    </row>
    <row r="16" spans="2:13" ht="18.75" thickBot="1" x14ac:dyDescent="0.3">
      <c r="B16" s="342" t="str">
        <f t="shared" si="0"/>
        <v>PK 45 + 000</v>
      </c>
      <c r="C16" s="343" t="str">
        <f>"PK "&amp;PATOLOGÍAS!B15&amp;" + 000"</f>
        <v>PK 46 + 000</v>
      </c>
      <c r="D16" s="343" t="str">
        <f>VLOOKUP(J16,PATOLOGÍAS!$D$2:$H$6,4,FALSE)</f>
        <v>Pérdida de la elasticidad.</v>
      </c>
      <c r="E16" s="379" t="str">
        <f t="shared" si="1"/>
        <v>FOTOGRAFÍA No. 461</v>
      </c>
      <c r="F16" s="343" t="str">
        <f>VLOOKUP(L16,PATOLOGÍAS!$D$2:$H$6,4,FALSE)</f>
        <v>Pérdida de la elasticidad.</v>
      </c>
      <c r="G16" s="380" t="str">
        <f t="shared" si="2"/>
        <v>FOTOGRAFÍA No. 462</v>
      </c>
      <c r="J16" s="360">
        <f>+REGISTRO_FOTOGRÁFICO!J245</f>
        <v>2</v>
      </c>
      <c r="K16" s="361">
        <f>+REGISTRO_FOTOGRÁFICO!K245</f>
        <v>461</v>
      </c>
      <c r="L16" s="361">
        <f>+REGISTRO_FOTOGRÁFICO!L245</f>
        <v>2</v>
      </c>
      <c r="M16" s="362">
        <f>+REGISTRO_FOTOGRÁFICO!M245</f>
        <v>462</v>
      </c>
    </row>
    <row r="17" spans="2:13" ht="18.75" thickBot="1" x14ac:dyDescent="0.3">
      <c r="B17" s="350" t="str">
        <f t="shared" si="0"/>
        <v>PK 46 + 000</v>
      </c>
      <c r="C17" s="351" t="str">
        <f>"PK "&amp;PATOLOGÍAS!B16&amp;" + 000"</f>
        <v>PK 47 + 000</v>
      </c>
      <c r="D17" s="351" t="str">
        <f>VLOOKUP(J17,PATOLOGÍAS!$D$2:$H$6,4,FALSE)</f>
        <v>Fatiga de los componentes.</v>
      </c>
      <c r="E17" s="381" t="str">
        <f t="shared" si="1"/>
        <v>FOTOGRAFÍA No. 463</v>
      </c>
      <c r="F17" s="351" t="str">
        <f>VLOOKUP(L17,PATOLOGÍAS!$D$2:$H$6,4,FALSE)</f>
        <v>Fatiga de los componentes.</v>
      </c>
      <c r="G17" s="382" t="str">
        <f t="shared" si="2"/>
        <v>FOTOGRAFÍA No. 464</v>
      </c>
      <c r="J17" s="360">
        <f>+REGISTRO_FOTOGRÁFICO!J246</f>
        <v>1</v>
      </c>
      <c r="K17" s="361">
        <f>+REGISTRO_FOTOGRÁFICO!K246</f>
        <v>463</v>
      </c>
      <c r="L17" s="361">
        <f>+REGISTRO_FOTOGRÁFICO!L246</f>
        <v>1</v>
      </c>
      <c r="M17" s="362">
        <f>+REGISTRO_FOTOGRÁFICO!M246</f>
        <v>464</v>
      </c>
    </row>
    <row r="18" spans="2:13" ht="18.75" thickBot="1" x14ac:dyDescent="0.3">
      <c r="B18" s="346" t="str">
        <f t="shared" si="0"/>
        <v>PK 47 + 000</v>
      </c>
      <c r="C18" s="347" t="str">
        <f>"PK "&amp;PATOLOGÍAS!B17&amp;" + 000"</f>
        <v>PK 48 + 000</v>
      </c>
      <c r="D18" s="347" t="str">
        <f>VLOOKUP(J18,PATOLOGÍAS!$D$2:$H$6,4,FALSE)</f>
        <v>Pérdida de la elasticidad.</v>
      </c>
      <c r="E18" s="348" t="str">
        <f t="shared" si="1"/>
        <v>FOTOGRAFÍA No. 465</v>
      </c>
      <c r="F18" s="347" t="str">
        <f>VLOOKUP(L18,PATOLOGÍAS!$D$2:$H$6,4,FALSE)</f>
        <v>Fatiga de los componentes.</v>
      </c>
      <c r="G18" s="349" t="str">
        <f t="shared" si="2"/>
        <v>FOTOGRAFÍA No. 466</v>
      </c>
      <c r="J18" s="360">
        <f>+REGISTRO_FOTOGRÁFICO!J247</f>
        <v>2</v>
      </c>
      <c r="K18" s="361">
        <f>+REGISTRO_FOTOGRÁFICO!K247</f>
        <v>465</v>
      </c>
      <c r="L18" s="361">
        <f>+REGISTRO_FOTOGRÁFICO!L247</f>
        <v>1</v>
      </c>
      <c r="M18" s="362">
        <f>+REGISTRO_FOTOGRÁFICO!M247</f>
        <v>466</v>
      </c>
    </row>
    <row r="19" spans="2:13" ht="18.75" thickBot="1" x14ac:dyDescent="0.3">
      <c r="B19" s="385" t="str">
        <f t="shared" si="0"/>
        <v>PK 48 + 000</v>
      </c>
      <c r="C19" s="386" t="str">
        <f>"PK "&amp;PATOLOGÍAS!B18&amp;" + 000"</f>
        <v>PK 49 + 000</v>
      </c>
      <c r="D19" s="386" t="str">
        <f>VLOOKUP(J19,PATOLOGÍAS!$D$2:$H$6,4,FALSE)</f>
        <v>Fatiga de los componentes.</v>
      </c>
      <c r="E19" s="387" t="str">
        <f t="shared" si="1"/>
        <v>FOTOGRAFÍA No. 467</v>
      </c>
      <c r="F19" s="386" t="str">
        <f>VLOOKUP(L19,PATOLOGÍAS!$D$2:$H$6,4,FALSE)</f>
        <v>Fatiga de los componentes.</v>
      </c>
      <c r="G19" s="388" t="str">
        <f t="shared" si="2"/>
        <v>FOTOGRAFÍA No. 468</v>
      </c>
      <c r="J19" s="360">
        <f>+REGISTRO_FOTOGRÁFICO!J248</f>
        <v>1</v>
      </c>
      <c r="K19" s="361">
        <f>+REGISTRO_FOTOGRÁFICO!K248</f>
        <v>467</v>
      </c>
      <c r="L19" s="361">
        <f>+REGISTRO_FOTOGRÁFICO!L248</f>
        <v>1</v>
      </c>
      <c r="M19" s="362">
        <f>+REGISTRO_FOTOGRÁFICO!M248</f>
        <v>468</v>
      </c>
    </row>
    <row r="20" spans="2:13" ht="18.75" thickBot="1" x14ac:dyDescent="0.3">
      <c r="B20" s="10" t="str">
        <f t="shared" si="0"/>
        <v>PK 49 + 000</v>
      </c>
      <c r="C20" s="332" t="str">
        <f>"PK "&amp;PATOLOGÍAS!B19&amp;" + 000"</f>
        <v>PK 50 + 000</v>
      </c>
      <c r="D20" s="332" t="str">
        <f>VLOOKUP(J20,PATOLOGÍAS!$D$2:$H$6,4,FALSE)</f>
        <v>Pérdida de la elasticidad.</v>
      </c>
      <c r="E20" s="377" t="str">
        <f t="shared" si="1"/>
        <v>FOTOGRAFÍA No. 469</v>
      </c>
      <c r="F20" s="332" t="str">
        <f>VLOOKUP(L20,PATOLOGÍAS!$D$2:$H$6,4,FALSE)</f>
        <v>Fatiga de los componentes.</v>
      </c>
      <c r="G20" s="378" t="str">
        <f t="shared" si="2"/>
        <v>FOTOGRAFÍA No. 470</v>
      </c>
      <c r="J20" s="360">
        <f>+REGISTRO_FOTOGRÁFICO!J249</f>
        <v>2</v>
      </c>
      <c r="K20" s="361">
        <f>+REGISTRO_FOTOGRÁFICO!K249</f>
        <v>469</v>
      </c>
      <c r="L20" s="361">
        <f>+REGISTRO_FOTOGRÁFICO!L249</f>
        <v>1</v>
      </c>
      <c r="M20" s="362">
        <f>+REGISTRO_FOTOGRÁFICO!M249</f>
        <v>470</v>
      </c>
    </row>
    <row r="21" spans="2:13" ht="18.75" thickBot="1" x14ac:dyDescent="0.3">
      <c r="B21" s="342" t="str">
        <f t="shared" si="0"/>
        <v>PK 50 + 000</v>
      </c>
      <c r="C21" s="343" t="str">
        <f>"PK "&amp;PATOLOGÍAS!B20&amp;" + 000"</f>
        <v>PK 51 + 000</v>
      </c>
      <c r="D21" s="343" t="str">
        <f>VLOOKUP(J21,PATOLOGÍAS!$D$2:$H$6,4,FALSE)</f>
        <v>Fatiga de los componentes.</v>
      </c>
      <c r="E21" s="379" t="str">
        <f t="shared" si="1"/>
        <v>FOTOGRAFÍA No. 471</v>
      </c>
      <c r="F21" s="343" t="str">
        <f>VLOOKUP(L21,PATOLOGÍAS!$D$2:$H$6,4,FALSE)</f>
        <v>Fatiga de los componentes.</v>
      </c>
      <c r="G21" s="380" t="str">
        <f t="shared" si="2"/>
        <v>FOTOGRAFÍA No. 472</v>
      </c>
      <c r="J21" s="360">
        <f>+REGISTRO_FOTOGRÁFICO!J250</f>
        <v>1</v>
      </c>
      <c r="K21" s="361">
        <f>+REGISTRO_FOTOGRÁFICO!K250</f>
        <v>471</v>
      </c>
      <c r="L21" s="361">
        <f>+REGISTRO_FOTOGRÁFICO!L250</f>
        <v>1</v>
      </c>
      <c r="M21" s="362">
        <f>+REGISTRO_FOTOGRÁFICO!M250</f>
        <v>472</v>
      </c>
    </row>
    <row r="22" spans="2:13" ht="18.75" thickBot="1" x14ac:dyDescent="0.3">
      <c r="B22" s="350" t="str">
        <f t="shared" si="0"/>
        <v>PK 51 + 000</v>
      </c>
      <c r="C22" s="351" t="str">
        <f>"PK "&amp;PATOLOGÍAS!B21&amp;" + 000"</f>
        <v>PK 52 + 000</v>
      </c>
      <c r="D22" s="351" t="str">
        <f>VLOOKUP(J22,PATOLOGÍAS!$D$2:$H$6,4,FALSE)</f>
        <v>Fatiga de los componentes.</v>
      </c>
      <c r="E22" s="381" t="str">
        <f t="shared" si="1"/>
        <v>FOTOGRAFÍA No. 473</v>
      </c>
      <c r="F22" s="351" t="str">
        <f>VLOOKUP(L22,PATOLOGÍAS!$D$2:$H$6,4,FALSE)</f>
        <v>Pérdida de la elasticidad.</v>
      </c>
      <c r="G22" s="382" t="str">
        <f t="shared" si="2"/>
        <v>FOTOGRAFÍA No. 474</v>
      </c>
      <c r="J22" s="360">
        <f>+REGISTRO_FOTOGRÁFICO!J251</f>
        <v>1</v>
      </c>
      <c r="K22" s="361">
        <f>+REGISTRO_FOTOGRÁFICO!K251</f>
        <v>473</v>
      </c>
      <c r="L22" s="361">
        <f>+REGISTRO_FOTOGRÁFICO!L251</f>
        <v>2</v>
      </c>
      <c r="M22" s="362">
        <f>+REGISTRO_FOTOGRÁFICO!M251</f>
        <v>474</v>
      </c>
    </row>
    <row r="23" spans="2:13" ht="18.75" thickBot="1" x14ac:dyDescent="0.3">
      <c r="B23" s="346" t="str">
        <f t="shared" ref="B23" si="3">C22</f>
        <v>PK 52 + 000</v>
      </c>
      <c r="C23" s="347" t="str">
        <f>"PK "&amp;PATOLOGÍAS!B22&amp;" + 000"</f>
        <v>PK 53 + 000</v>
      </c>
      <c r="D23" s="347" t="str">
        <f>VLOOKUP(J23,PATOLOGÍAS!$D$2:$H$6,4,FALSE)</f>
        <v>Fatiga de los componentes.</v>
      </c>
      <c r="E23" s="348" t="str">
        <f t="shared" si="1"/>
        <v>FOTOGRAFÍA No. 475</v>
      </c>
      <c r="F23" s="347"/>
      <c r="G23" s="349"/>
      <c r="J23" s="360">
        <f>+REGISTRO_FOTOGRÁFICO!J252</f>
        <v>1</v>
      </c>
      <c r="K23" s="361">
        <f>+REGISTRO_FOTOGRÁFICO!K252</f>
        <v>475</v>
      </c>
      <c r="L23" s="361"/>
      <c r="M23" s="362"/>
    </row>
  </sheetData>
  <mergeCells count="11">
    <mergeCell ref="L3:L4"/>
    <mergeCell ref="M3:M4"/>
    <mergeCell ref="B2:C3"/>
    <mergeCell ref="D2:G2"/>
    <mergeCell ref="J2:M2"/>
    <mergeCell ref="D3:D4"/>
    <mergeCell ref="E3:E4"/>
    <mergeCell ref="F3:F4"/>
    <mergeCell ref="G3:G4"/>
    <mergeCell ref="J3:J4"/>
    <mergeCell ref="K3:K4"/>
  </mergeCells>
  <hyperlinks>
    <hyperlink ref="E5" location="REGISTRO_FOTOGRÁFICO!E234" display="REGISTRO_FOTOGRÁFICO!E234"/>
    <hyperlink ref="E6:E23" location="REGISTRO_FOTOGRÁFICO!E182" display="REGISTRO_FOTOGRÁFICO!E182"/>
    <hyperlink ref="E6" location="REGISTRO_FOTOGRÁFICO!E235" display="REGISTRO_FOTOGRÁFICO!E235"/>
    <hyperlink ref="E7" location="REGISTRO_FOTOGRÁFICO!E236" display="REGISTRO_FOTOGRÁFICO!E236"/>
    <hyperlink ref="E8" location="REGISTRO_FOTOGRÁFICO!E237" display="REGISTRO_FOTOGRÁFICO!E237"/>
    <hyperlink ref="E9" location="REGISTRO_FOTOGRÁFICO!E238" display="REGISTRO_FOTOGRÁFICO!E238"/>
    <hyperlink ref="E10" location="REGISTRO_FOTOGRÁFICO!E239" display="REGISTRO_FOTOGRÁFICO!E239"/>
    <hyperlink ref="E11" location="REGISTRO_FOTOGRÁFICO!E240" display="REGISTRO_FOTOGRÁFICO!E240"/>
    <hyperlink ref="E12" location="REGISTRO_FOTOGRÁFICO!E241" display="REGISTRO_FOTOGRÁFICO!E241"/>
    <hyperlink ref="E13" location="REGISTRO_FOTOGRÁFICO!E242" display="REGISTRO_FOTOGRÁFICO!E242"/>
    <hyperlink ref="E14" location="REGISTRO_FOTOGRÁFICO!E243" display="REGISTRO_FOTOGRÁFICO!E243"/>
    <hyperlink ref="E15" location="REGISTRO_FOTOGRÁFICO!E244" display="REGISTRO_FOTOGRÁFICO!E244"/>
    <hyperlink ref="E16" location="REGISTRO_FOTOGRÁFICO!E245" display="REGISTRO_FOTOGRÁFICO!E245"/>
    <hyperlink ref="E17" location="REGISTRO_FOTOGRÁFICO!E246" display="REGISTRO_FOTOGRÁFICO!E246"/>
    <hyperlink ref="E18" location="REGISTRO_FOTOGRÁFICO!E247" display="REGISTRO_FOTOGRÁFICO!E247"/>
    <hyperlink ref="E19" location="REGISTRO_FOTOGRÁFICO!E248" display="REGISTRO_FOTOGRÁFICO!E248"/>
    <hyperlink ref="E20" location="REGISTRO_FOTOGRÁFICO!E249" display="REGISTRO_FOTOGRÁFICO!E249"/>
    <hyperlink ref="E21" location="REGISTRO_FOTOGRÁFICO!E250" display="REGISTRO_FOTOGRÁFICO!E250"/>
    <hyperlink ref="E22" location="REGISTRO_FOTOGRÁFICO!E251" display="REGISTRO_FOTOGRÁFICO!E251"/>
    <hyperlink ref="E23" location="REGISTRO_FOTOGRÁFICO!E252" display="REGISTRO_FOTOGRÁFICO!E252"/>
    <hyperlink ref="G5" location="REGISTRO_FOTOGRÁFICO!G234" display="REGISTRO_FOTOGRÁFICO!G234"/>
    <hyperlink ref="G6" location="REGISTRO_FOTOGRÁFICO!G235" display="REGISTRO_FOTOGRÁFICO!G235"/>
    <hyperlink ref="G7" location="REGISTRO_FOTOGRÁFICO!G236" display="REGISTRO_FOTOGRÁFICO!G236"/>
    <hyperlink ref="G8" location="REGISTRO_FOTOGRÁFICO!G237" display="REGISTRO_FOTOGRÁFICO!G237"/>
    <hyperlink ref="G9" location="REGISTRO_FOTOGRÁFICO!G238" display="REGISTRO_FOTOGRÁFICO!G238"/>
    <hyperlink ref="G10" location="REGISTRO_FOTOGRÁFICO!G239" display="REGISTRO_FOTOGRÁFICO!G239"/>
    <hyperlink ref="G11" location="REGISTRO_FOTOGRÁFICO!G240" display="REGISTRO_FOTOGRÁFICO!G240"/>
    <hyperlink ref="G13:G23" location="REGISTRO_FOTOGRÁFICO!G202" display="REGISTRO_FOTOGRÁFICO!G202"/>
    <hyperlink ref="G12" location="REGISTRO_FOTOGRÁFICO!G241" display="REGISTRO_FOTOGRÁFICO!G241"/>
    <hyperlink ref="G13" location="REGISTRO_FOTOGRÁFICO!G242" display="REGISTRO_FOTOGRÁFICO!G242"/>
    <hyperlink ref="G14" location="REGISTRO_FOTOGRÁFICO!G243" display="REGISTRO_FOTOGRÁFICO!G243"/>
    <hyperlink ref="G15" location="REGISTRO_FOTOGRÁFICO!G244" display="REGISTRO_FOTOGRÁFICO!G244"/>
    <hyperlink ref="G16" location="REGISTRO_FOTOGRÁFICO!G245" display="REGISTRO_FOTOGRÁFICO!G245"/>
    <hyperlink ref="G17" location="REGISTRO_FOTOGRÁFICO!G246" display="REGISTRO_FOTOGRÁFICO!G246"/>
    <hyperlink ref="G18" location="REGISTRO_FOTOGRÁFICO!G247" display="REGISTRO_FOTOGRÁFICO!G247"/>
    <hyperlink ref="G19" location="REGISTRO_FOTOGRÁFICO!G248" display="REGISTRO_FOTOGRÁFICO!G248"/>
    <hyperlink ref="G20" location="REGISTRO_FOTOGRÁFICO!G249" display="REGISTRO_FOTOGRÁFICO!G249"/>
    <hyperlink ref="G21" location="REGISTRO_FOTOGRÁFICO!G250" display="REGISTRO_FOTOGRÁFICO!G250"/>
    <hyperlink ref="G22" location="REGISTRO_FOTOGRÁFICO!G251" display="REGISTRO_FOTOGRÁFICO!G251"/>
  </hyperlinks>
  <pageMargins left="0.7" right="0.7" top="0.75" bottom="0.75" header="0.3" footer="0.3"/>
  <pageSetup paperSize="9" scale="55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</sheetPr>
  <dimension ref="A1:N252"/>
  <sheetViews>
    <sheetView view="pageBreakPreview" topLeftCell="A230" zoomScale="85" zoomScaleNormal="100" zoomScaleSheetLayoutView="85" workbookViewId="0">
      <selection activeCell="N234" sqref="N234"/>
    </sheetView>
  </sheetViews>
  <sheetFormatPr baseColWidth="10" defaultRowHeight="16.5" x14ac:dyDescent="0.25"/>
  <cols>
    <col min="1" max="1" width="3.7109375" style="1" customWidth="1"/>
    <col min="2" max="3" width="10.5703125" style="1" bestFit="1" customWidth="1"/>
    <col min="4" max="4" width="34.140625" style="1" bestFit="1" customWidth="1"/>
    <col min="5" max="5" width="33.7109375" style="1" customWidth="1"/>
    <col min="6" max="6" width="33.7109375" style="1" bestFit="1" customWidth="1"/>
    <col min="7" max="7" width="33.7109375" style="1" customWidth="1"/>
    <col min="8" max="8" width="3.7109375" style="1" customWidth="1"/>
    <col min="9" max="9" width="6.42578125" style="1" customWidth="1"/>
    <col min="10" max="10" width="12.28515625" style="1" hidden="1" customWidth="1"/>
    <col min="11" max="11" width="13.140625" style="1" hidden="1" customWidth="1"/>
    <col min="12" max="12" width="12.28515625" style="1" hidden="1" customWidth="1"/>
    <col min="13" max="13" width="13.140625" style="1" hidden="1" customWidth="1"/>
    <col min="14" max="16384" width="11.42578125" style="1"/>
  </cols>
  <sheetData>
    <row r="1" spans="2:13" ht="17.25" thickBot="1" x14ac:dyDescent="0.3"/>
    <row r="2" spans="2:13" ht="18" customHeight="1" x14ac:dyDescent="0.25">
      <c r="B2" s="523" t="s">
        <v>25</v>
      </c>
      <c r="C2" s="524"/>
      <c r="D2" s="524"/>
      <c r="E2" s="524"/>
      <c r="F2" s="524"/>
      <c r="G2" s="525"/>
      <c r="J2" s="536" t="str">
        <f>+B3</f>
        <v>RIELES</v>
      </c>
      <c r="K2" s="537"/>
      <c r="L2" s="537"/>
      <c r="M2" s="538"/>
    </row>
    <row r="3" spans="2:13" ht="20.25" x14ac:dyDescent="0.25">
      <c r="B3" s="559" t="s">
        <v>11</v>
      </c>
      <c r="C3" s="560"/>
      <c r="D3" s="560"/>
      <c r="E3" s="560"/>
      <c r="F3" s="560"/>
      <c r="G3" s="561"/>
      <c r="J3" s="549" t="str">
        <f>+D4</f>
        <v>RIEL IZQUIERDO</v>
      </c>
      <c r="K3" s="550"/>
      <c r="L3" s="553" t="str">
        <f>F4</f>
        <v>RIEL DERECHO</v>
      </c>
      <c r="M3" s="554"/>
    </row>
    <row r="4" spans="2:13" x14ac:dyDescent="0.25">
      <c r="B4" s="446" t="s">
        <v>8</v>
      </c>
      <c r="C4" s="447"/>
      <c r="D4" s="447" t="s">
        <v>4</v>
      </c>
      <c r="E4" s="447"/>
      <c r="F4" s="557" t="s">
        <v>27</v>
      </c>
      <c r="G4" s="558"/>
      <c r="J4" s="551"/>
      <c r="K4" s="552"/>
      <c r="L4" s="555"/>
      <c r="M4" s="556"/>
    </row>
    <row r="5" spans="2:13" ht="17.25" thickBot="1" x14ac:dyDescent="0.3">
      <c r="B5" s="7" t="s">
        <v>1</v>
      </c>
      <c r="C5" s="52" t="s">
        <v>2</v>
      </c>
      <c r="D5" s="52" t="s">
        <v>26</v>
      </c>
      <c r="E5" s="52" t="s">
        <v>7</v>
      </c>
      <c r="F5" s="52" t="s">
        <v>26</v>
      </c>
      <c r="G5" s="53" t="s">
        <v>7</v>
      </c>
      <c r="J5" s="208" t="str">
        <f>+D5</f>
        <v xml:space="preserve">PATOLOGÍA </v>
      </c>
      <c r="K5" s="209" t="str">
        <f>E5</f>
        <v>FOTOGRAFÍA</v>
      </c>
      <c r="L5" s="209" t="str">
        <f>F5</f>
        <v xml:space="preserve">PATOLOGÍA </v>
      </c>
      <c r="M5" s="210" t="str">
        <f>G5</f>
        <v>FOTOGRAFÍA</v>
      </c>
    </row>
    <row r="6" spans="2:13" ht="108.95" customHeight="1" x14ac:dyDescent="0.2">
      <c r="B6" s="403" t="str">
        <f>+RIELES!B5</f>
        <v>PK 34 + 000</v>
      </c>
      <c r="C6" s="406" t="str">
        <f>+RIELES!C5</f>
        <v>PK 35 + 000</v>
      </c>
      <c r="D6" s="138" t="str">
        <f>+VLOOKUP(J6,PATOLOGÍAS!$D$3:$E$10,2,FALSE)</f>
        <v>Piel de serpiente.</v>
      </c>
      <c r="E6" s="82" t="str">
        <f>"FOTOGRAFÍA No. "&amp;K6</f>
        <v>FOTOGRAFÍA No. 1</v>
      </c>
      <c r="F6" s="138" t="str">
        <f>+VLOOKUP(L6,PATOLOGÍAS!$D$3:$E$10,2,FALSE)</f>
        <v>Roturas de las soldaduras.</v>
      </c>
      <c r="G6" s="83" t="str">
        <f>"FOTOGRAFÍA No. "&amp;M6</f>
        <v>FOTOGRAFÍA No. 2</v>
      </c>
      <c r="J6" s="211">
        <v>3</v>
      </c>
      <c r="K6" s="211">
        <v>1</v>
      </c>
      <c r="L6" s="211">
        <v>5</v>
      </c>
      <c r="M6" s="211">
        <f>+K6+1</f>
        <v>2</v>
      </c>
    </row>
    <row r="7" spans="2:13" ht="108.95" customHeight="1" x14ac:dyDescent="0.2">
      <c r="B7" s="404"/>
      <c r="C7" s="407"/>
      <c r="D7" s="130" t="str">
        <f>+VLOOKUP(J7,PATOLOGÍAS!$D$3:$E$10,2,FALSE)</f>
        <v>Shelling o descascaramiento.</v>
      </c>
      <c r="E7" s="13" t="str">
        <f t="shared" ref="E7:E26" si="0">"FOTOGRAFÍA No. "&amp;K7</f>
        <v>FOTOGRAFÍA No. 3</v>
      </c>
      <c r="F7" s="130" t="str">
        <f>+VLOOKUP(L7,PATOLOGÍAS!$D$3:$E$10,2,FALSE)</f>
        <v>Desgaste ondulatorio.</v>
      </c>
      <c r="G7" s="84" t="str">
        <f t="shared" ref="G7:G26" si="1">"FOTOGRAFÍA No. "&amp;M7</f>
        <v>FOTOGRAFÍA No. 4</v>
      </c>
      <c r="J7" s="4">
        <v>4</v>
      </c>
      <c r="K7" s="4">
        <f>+M6+1</f>
        <v>3</v>
      </c>
      <c r="L7" s="4">
        <v>8</v>
      </c>
      <c r="M7" s="4">
        <f>+K7+1</f>
        <v>4</v>
      </c>
    </row>
    <row r="8" spans="2:13" ht="108.95" customHeight="1" x14ac:dyDescent="0.2">
      <c r="B8" s="404"/>
      <c r="C8" s="407"/>
      <c r="D8" s="130" t="str">
        <f>+VLOOKUP(J8,PATOLOGÍAS!$D$3:$E$10,2,FALSE)</f>
        <v>Piel de serpiente.</v>
      </c>
      <c r="E8" s="13" t="str">
        <f t="shared" si="0"/>
        <v>FOTOGRAFÍA No. 5</v>
      </c>
      <c r="F8" s="130" t="str">
        <f>+VLOOKUP(L8,PATOLOGÍAS!$D$3:$E$10,2,FALSE)</f>
        <v>Desgaste ondulatorio.</v>
      </c>
      <c r="G8" s="84" t="str">
        <f t="shared" si="1"/>
        <v>FOTOGRAFÍA No. 6</v>
      </c>
      <c r="J8" s="4">
        <v>3</v>
      </c>
      <c r="K8" s="4">
        <f t="shared" ref="K8:K103" si="2">+M7+1</f>
        <v>5</v>
      </c>
      <c r="L8" s="4">
        <v>8</v>
      </c>
      <c r="M8" s="4">
        <f t="shared" ref="M8:M103" si="3">+K8+1</f>
        <v>6</v>
      </c>
    </row>
    <row r="9" spans="2:13" ht="108.95" customHeight="1" x14ac:dyDescent="0.2">
      <c r="B9" s="404"/>
      <c r="C9" s="407"/>
      <c r="D9" s="130" t="str">
        <f>+VLOOKUP(J9,PATOLOGÍAS!$D$3:$E$10,2,FALSE)</f>
        <v>Desgaste normal.</v>
      </c>
      <c r="E9" s="13" t="str">
        <f t="shared" si="0"/>
        <v>FOTOGRAFÍA No. 7</v>
      </c>
      <c r="F9" s="130" t="str">
        <f>+VLOOKUP(L9,PATOLOGÍAS!$D$3:$E$10,2,FALSE)</f>
        <v>Roturas de las soldaduras.</v>
      </c>
      <c r="G9" s="84" t="str">
        <f t="shared" si="1"/>
        <v>FOTOGRAFÍA No. 8</v>
      </c>
      <c r="J9" s="4">
        <v>7</v>
      </c>
      <c r="K9" s="4">
        <f t="shared" si="2"/>
        <v>7</v>
      </c>
      <c r="L9" s="4">
        <v>5</v>
      </c>
      <c r="M9" s="4">
        <f t="shared" si="3"/>
        <v>8</v>
      </c>
    </row>
    <row r="10" spans="2:13" ht="108.95" customHeight="1" thickBot="1" x14ac:dyDescent="0.25">
      <c r="B10" s="405"/>
      <c r="C10" s="408"/>
      <c r="D10" s="139" t="str">
        <f>+VLOOKUP(J10,PATOLOGÍAS!$D$3:$E$10,2,FALSE)</f>
        <v>Roturas de las soldaduras.</v>
      </c>
      <c r="E10" s="140" t="str">
        <f t="shared" si="0"/>
        <v>FOTOGRAFÍA No. 9</v>
      </c>
      <c r="F10" s="139" t="str">
        <f>+VLOOKUP(L10,PATOLOGÍAS!$D$3:$E$10,2,FALSE)</f>
        <v>Shelling o descascaramiento.</v>
      </c>
      <c r="G10" s="141" t="str">
        <f t="shared" si="1"/>
        <v>FOTOGRAFÍA No. 10</v>
      </c>
      <c r="J10" s="4">
        <v>5</v>
      </c>
      <c r="K10" s="4">
        <f t="shared" si="2"/>
        <v>9</v>
      </c>
      <c r="L10" s="4">
        <v>4</v>
      </c>
      <c r="M10" s="4">
        <f t="shared" si="3"/>
        <v>10</v>
      </c>
    </row>
    <row r="11" spans="2:13" ht="108.95" customHeight="1" x14ac:dyDescent="0.2">
      <c r="B11" s="409" t="str">
        <f>+RIELES!B10</f>
        <v>PK 35 + 000</v>
      </c>
      <c r="C11" s="412" t="str">
        <f>+RIELES!C10</f>
        <v>PK 36 + 000</v>
      </c>
      <c r="D11" s="143" t="str">
        <f>+VLOOKUP(J11,PATOLOGÍAS!$D$3:$E$10,2,FALSE)</f>
        <v>Shelling o descascaramiento.</v>
      </c>
      <c r="E11" s="87" t="str">
        <f t="shared" si="0"/>
        <v>FOTOGRAFÍA No. 11</v>
      </c>
      <c r="F11" s="143" t="str">
        <f>+VLOOKUP(L11,PATOLOGÍAS!$D$3:$E$10,2,FALSE)</f>
        <v>Desgaste normal.</v>
      </c>
      <c r="G11" s="88" t="str">
        <f t="shared" si="1"/>
        <v>FOTOGRAFÍA No. 12</v>
      </c>
      <c r="J11" s="4">
        <v>4</v>
      </c>
      <c r="K11" s="4">
        <f t="shared" si="2"/>
        <v>11</v>
      </c>
      <c r="L11" s="4">
        <v>7</v>
      </c>
      <c r="M11" s="4">
        <f t="shared" si="3"/>
        <v>12</v>
      </c>
    </row>
    <row r="12" spans="2:13" ht="108.95" customHeight="1" x14ac:dyDescent="0.2">
      <c r="B12" s="410"/>
      <c r="C12" s="413"/>
      <c r="D12" s="142" t="str">
        <f>+VLOOKUP(J12,PATOLOGÍAS!$D$3:$E$10,2,FALSE)</f>
        <v>Piel de serpiente.</v>
      </c>
      <c r="E12" s="59" t="str">
        <f t="shared" si="0"/>
        <v>FOTOGRAFÍA No. 13</v>
      </c>
      <c r="F12" s="142" t="str">
        <f>+VLOOKUP(L12,PATOLOGÍAS!$D$3:$E$10,2,FALSE)</f>
        <v>Piel de serpiente.</v>
      </c>
      <c r="G12" s="89" t="str">
        <f t="shared" si="1"/>
        <v>FOTOGRAFÍA No. 14</v>
      </c>
      <c r="J12" s="4">
        <v>3</v>
      </c>
      <c r="K12" s="4">
        <f t="shared" si="2"/>
        <v>13</v>
      </c>
      <c r="L12" s="4">
        <v>3</v>
      </c>
      <c r="M12" s="4">
        <f t="shared" si="3"/>
        <v>14</v>
      </c>
    </row>
    <row r="13" spans="2:13" ht="108.95" customHeight="1" x14ac:dyDescent="0.2">
      <c r="B13" s="410"/>
      <c r="C13" s="413"/>
      <c r="D13" s="142" t="str">
        <f>+VLOOKUP(J13,PATOLOGÍAS!$D$3:$E$10,2,FALSE)</f>
        <v>Rotura en los extremos.</v>
      </c>
      <c r="E13" s="59" t="str">
        <f t="shared" si="0"/>
        <v>FOTOGRAFÍA No. 15</v>
      </c>
      <c r="F13" s="142" t="str">
        <f>+VLOOKUP(L13,PATOLOGÍAS!$D$3:$E$10,2,FALSE)</f>
        <v>Rotura en los extremos.</v>
      </c>
      <c r="G13" s="89" t="str">
        <f t="shared" si="1"/>
        <v>FOTOGRAFÍA No. 16</v>
      </c>
      <c r="J13" s="4">
        <v>1</v>
      </c>
      <c r="K13" s="4">
        <f t="shared" si="2"/>
        <v>15</v>
      </c>
      <c r="L13" s="4">
        <v>1</v>
      </c>
      <c r="M13" s="4">
        <f t="shared" si="3"/>
        <v>16</v>
      </c>
    </row>
    <row r="14" spans="2:13" ht="108.95" customHeight="1" x14ac:dyDescent="0.2">
      <c r="B14" s="410"/>
      <c r="C14" s="413"/>
      <c r="D14" s="142" t="str">
        <f>+VLOOKUP(J14,PATOLOGÍAS!$D$3:$E$10,2,FALSE)</f>
        <v>Shelling o descascaramiento.</v>
      </c>
      <c r="E14" s="59" t="str">
        <f t="shared" si="0"/>
        <v>FOTOGRAFÍA No. 17</v>
      </c>
      <c r="F14" s="142" t="str">
        <f>+VLOOKUP(L14,PATOLOGÍAS!$D$3:$E$10,2,FALSE)</f>
        <v>Shelling o descascaramiento.</v>
      </c>
      <c r="G14" s="89" t="str">
        <f t="shared" si="1"/>
        <v>FOTOGRAFÍA No. 18</v>
      </c>
      <c r="J14" s="4">
        <v>4</v>
      </c>
      <c r="K14" s="4">
        <f t="shared" si="2"/>
        <v>17</v>
      </c>
      <c r="L14" s="4">
        <v>4</v>
      </c>
      <c r="M14" s="4">
        <f t="shared" si="3"/>
        <v>18</v>
      </c>
    </row>
    <row r="15" spans="2:13" ht="108.95" customHeight="1" thickBot="1" x14ac:dyDescent="0.25">
      <c r="B15" s="428"/>
      <c r="C15" s="429"/>
      <c r="D15" s="144" t="str">
        <f>+VLOOKUP(J15,PATOLOGÍAS!$D$3:$E$10,2,FALSE)</f>
        <v>Shelling o descascaramiento.</v>
      </c>
      <c r="E15" s="91" t="str">
        <f t="shared" si="0"/>
        <v>FOTOGRAFÍA No. 19</v>
      </c>
      <c r="F15" s="144" t="str">
        <f>+VLOOKUP(L15,PATOLOGÍAS!$D$3:$E$10,2,FALSE)</f>
        <v>Shelling o descascaramiento.</v>
      </c>
      <c r="G15" s="92" t="str">
        <f t="shared" si="1"/>
        <v>FOTOGRAFÍA No. 20</v>
      </c>
      <c r="J15" s="4">
        <v>4</v>
      </c>
      <c r="K15" s="4">
        <f t="shared" si="2"/>
        <v>19</v>
      </c>
      <c r="L15" s="4">
        <v>4</v>
      </c>
      <c r="M15" s="4">
        <f t="shared" si="3"/>
        <v>20</v>
      </c>
    </row>
    <row r="16" spans="2:13" ht="108.95" customHeight="1" x14ac:dyDescent="0.2">
      <c r="B16" s="415" t="str">
        <f>+RIELES!B15</f>
        <v>PK 36 + 000</v>
      </c>
      <c r="C16" s="418" t="str">
        <f>+RIELES!C15</f>
        <v>PK 37 + 000</v>
      </c>
      <c r="D16" s="68" t="str">
        <f>+VLOOKUP(J16,PATOLOGÍAS!$D$3:$E$10,2,FALSE)</f>
        <v>Shelling o descascaramiento.</v>
      </c>
      <c r="E16" s="132" t="str">
        <f t="shared" si="0"/>
        <v>FOTOGRAFÍA No. 21</v>
      </c>
      <c r="F16" s="68" t="str">
        <f>+VLOOKUP(L16,PATOLOGÍAS!$D$3:$E$10,2,FALSE)</f>
        <v>Desgaste normal.</v>
      </c>
      <c r="G16" s="133" t="str">
        <f t="shared" si="1"/>
        <v>FOTOGRAFÍA No. 22</v>
      </c>
      <c r="J16" s="4">
        <v>4</v>
      </c>
      <c r="K16" s="4">
        <f t="shared" si="2"/>
        <v>21</v>
      </c>
      <c r="L16" s="4">
        <v>7</v>
      </c>
      <c r="M16" s="4">
        <f>+K16+1</f>
        <v>22</v>
      </c>
    </row>
    <row r="17" spans="1:13" ht="108.95" customHeight="1" x14ac:dyDescent="0.2">
      <c r="B17" s="416"/>
      <c r="C17" s="419"/>
      <c r="D17" s="69" t="str">
        <f>+VLOOKUP(J17,PATOLOGÍAS!$D$3:$E$10,2,FALSE)</f>
        <v>Piel de serpiente.</v>
      </c>
      <c r="E17" s="131" t="str">
        <f t="shared" ref="E17:E20" si="4">"FOTOGRAFÍA No. "&amp;K17</f>
        <v>FOTOGRAFÍA No. 23</v>
      </c>
      <c r="F17" s="69" t="str">
        <f>+VLOOKUP(L17,PATOLOGÍAS!$D$3:$E$10,2,FALSE)</f>
        <v>Roturas de las soldaduras.</v>
      </c>
      <c r="G17" s="134" t="str">
        <f t="shared" ref="G17:G20" si="5">"FOTOGRAFÍA No. "&amp;M17</f>
        <v>FOTOGRAFÍA No. 24</v>
      </c>
      <c r="J17" s="4">
        <v>3</v>
      </c>
      <c r="K17" s="4">
        <f t="shared" si="2"/>
        <v>23</v>
      </c>
      <c r="L17" s="4">
        <v>5</v>
      </c>
      <c r="M17" s="4">
        <f>+K17+1</f>
        <v>24</v>
      </c>
    </row>
    <row r="18" spans="1:13" ht="108.95" customHeight="1" x14ac:dyDescent="0.2">
      <c r="B18" s="416"/>
      <c r="C18" s="419"/>
      <c r="D18" s="69" t="str">
        <f>+VLOOKUP(J18,PATOLOGÍAS!$D$3:$E$10,2,FALSE)</f>
        <v>Shelling o descascaramiento.</v>
      </c>
      <c r="E18" s="131" t="str">
        <f t="shared" si="4"/>
        <v>FOTOGRAFÍA No. 25</v>
      </c>
      <c r="F18" s="69" t="str">
        <f>+VLOOKUP(L18,PATOLOGÍAS!$D$3:$E$10,2,FALSE)</f>
        <v>Desgaste normal.</v>
      </c>
      <c r="G18" s="134" t="str">
        <f t="shared" si="5"/>
        <v>FOTOGRAFÍA No. 26</v>
      </c>
      <c r="J18" s="4">
        <v>4</v>
      </c>
      <c r="K18" s="4">
        <f t="shared" si="2"/>
        <v>25</v>
      </c>
      <c r="L18" s="4">
        <v>7</v>
      </c>
      <c r="M18" s="4">
        <f t="shared" ref="M18:M20" si="6">+K18+1</f>
        <v>26</v>
      </c>
    </row>
    <row r="19" spans="1:13" ht="108.95" customHeight="1" x14ac:dyDescent="0.2">
      <c r="B19" s="416"/>
      <c r="C19" s="419"/>
      <c r="D19" s="69" t="str">
        <f>+VLOOKUP(J19,PATOLOGÍAS!$D$3:$E$10,2,FALSE)</f>
        <v>Shelling o descascaramiento.</v>
      </c>
      <c r="E19" s="131" t="str">
        <f t="shared" si="4"/>
        <v>FOTOGRAFÍA No. 27</v>
      </c>
      <c r="F19" s="69" t="str">
        <f>+VLOOKUP(L19,PATOLOGÍAS!$D$3:$E$10,2,FALSE)</f>
        <v>Roturas de las soldaduras.</v>
      </c>
      <c r="G19" s="134" t="str">
        <f t="shared" si="5"/>
        <v>FOTOGRAFÍA No. 28</v>
      </c>
      <c r="J19" s="4">
        <v>4</v>
      </c>
      <c r="K19" s="4">
        <f t="shared" si="2"/>
        <v>27</v>
      </c>
      <c r="L19" s="4">
        <v>5</v>
      </c>
      <c r="M19" s="4">
        <f t="shared" si="6"/>
        <v>28</v>
      </c>
    </row>
    <row r="20" spans="1:13" ht="108.95" customHeight="1" thickBot="1" x14ac:dyDescent="0.25">
      <c r="B20" s="546"/>
      <c r="C20" s="547"/>
      <c r="D20" s="135" t="str">
        <f>+VLOOKUP(J20,PATOLOGÍAS!$D$3:$E$10,2,FALSE)</f>
        <v>Desgaste normal.</v>
      </c>
      <c r="E20" s="136" t="str">
        <f t="shared" si="4"/>
        <v>FOTOGRAFÍA No. 29</v>
      </c>
      <c r="F20" s="135" t="str">
        <f>+VLOOKUP(L20,PATOLOGÍAS!$D$3:$E$10,2,FALSE)</f>
        <v>Desgaste ondulatorio.</v>
      </c>
      <c r="G20" s="137" t="str">
        <f t="shared" si="5"/>
        <v>FOTOGRAFÍA No. 30</v>
      </c>
      <c r="J20" s="4">
        <v>7</v>
      </c>
      <c r="K20" s="4">
        <f t="shared" si="2"/>
        <v>29</v>
      </c>
      <c r="L20" s="4">
        <v>8</v>
      </c>
      <c r="M20" s="4">
        <f t="shared" si="6"/>
        <v>30</v>
      </c>
    </row>
    <row r="21" spans="1:13" ht="108.95" customHeight="1" x14ac:dyDescent="0.2">
      <c r="B21" s="469" t="str">
        <f>+RIELES!B20</f>
        <v>PK 37 + 000</v>
      </c>
      <c r="C21" s="470" t="str">
        <f>+RIELES!C20</f>
        <v>PK 38 + 000</v>
      </c>
      <c r="D21" s="65" t="str">
        <f>+VLOOKUP(J21,PATOLOGÍAS!$D$3:$E$10,2,FALSE)</f>
        <v>Desgaste normal.</v>
      </c>
      <c r="E21" s="145" t="str">
        <f t="shared" ref="E21" si="7">"FOTOGRAFÍA No. "&amp;K21</f>
        <v>FOTOGRAFÍA No. 31</v>
      </c>
      <c r="F21" s="65" t="str">
        <f>+VLOOKUP(L21,PATOLOGÍAS!$D$3:$E$10,2,FALSE)</f>
        <v>Shelling o descascaramiento.</v>
      </c>
      <c r="G21" s="146" t="str">
        <f t="shared" ref="G21" si="8">"FOTOGRAFÍA No. "&amp;M21</f>
        <v>FOTOGRAFÍA No. 32</v>
      </c>
      <c r="J21" s="4">
        <v>7</v>
      </c>
      <c r="K21" s="4">
        <f t="shared" si="2"/>
        <v>31</v>
      </c>
      <c r="L21" s="4">
        <v>4</v>
      </c>
      <c r="M21" s="4">
        <f>+K21+1</f>
        <v>32</v>
      </c>
    </row>
    <row r="22" spans="1:13" ht="108.95" customHeight="1" x14ac:dyDescent="0.2">
      <c r="B22" s="398"/>
      <c r="C22" s="401"/>
      <c r="D22" s="56" t="str">
        <f>+VLOOKUP(J22,PATOLOGÍAS!$D$3:$E$10,2,FALSE)</f>
        <v>Shelling o descascaramiento.</v>
      </c>
      <c r="E22" s="81" t="str">
        <f t="shared" ref="E22:E25" si="9">"FOTOGRAFÍA No. "&amp;K22</f>
        <v>FOTOGRAFÍA No. 33</v>
      </c>
      <c r="F22" s="56" t="str">
        <f>+VLOOKUP(L22,PATOLOGÍAS!$D$3:$E$10,2,FALSE)</f>
        <v>Rotura en los extremos.</v>
      </c>
      <c r="G22" s="100" t="str">
        <f t="shared" ref="G22:G25" si="10">"FOTOGRAFÍA No. "&amp;M22</f>
        <v>FOTOGRAFÍA No. 34</v>
      </c>
      <c r="J22" s="4">
        <v>4</v>
      </c>
      <c r="K22" s="4">
        <f t="shared" si="2"/>
        <v>33</v>
      </c>
      <c r="L22" s="4">
        <v>1</v>
      </c>
      <c r="M22" s="4">
        <f>+K22+1</f>
        <v>34</v>
      </c>
    </row>
    <row r="23" spans="1:13" ht="108.95" customHeight="1" x14ac:dyDescent="0.2">
      <c r="B23" s="398"/>
      <c r="C23" s="401"/>
      <c r="D23" s="56" t="str">
        <f>+VLOOKUP(J23,PATOLOGÍAS!$D$3:$E$10,2,FALSE)</f>
        <v>Desgaste normal.</v>
      </c>
      <c r="E23" s="81" t="str">
        <f t="shared" si="9"/>
        <v>FOTOGRAFÍA No. 35</v>
      </c>
      <c r="F23" s="56" t="str">
        <f>+VLOOKUP(L23,PATOLOGÍAS!$D$3:$E$10,2,FALSE)</f>
        <v>Shelling o descascaramiento.</v>
      </c>
      <c r="G23" s="100" t="str">
        <f t="shared" si="10"/>
        <v>FOTOGRAFÍA No. 36</v>
      </c>
      <c r="J23" s="4">
        <v>7</v>
      </c>
      <c r="K23" s="4">
        <f t="shared" si="2"/>
        <v>35</v>
      </c>
      <c r="L23" s="4">
        <v>4</v>
      </c>
      <c r="M23" s="4">
        <f t="shared" ref="M23:M25" si="11">+K23+1</f>
        <v>36</v>
      </c>
    </row>
    <row r="24" spans="1:13" ht="108.95" customHeight="1" x14ac:dyDescent="0.2">
      <c r="B24" s="398"/>
      <c r="C24" s="401"/>
      <c r="D24" s="56" t="str">
        <f>+VLOOKUP(J24,PATOLOGÍAS!$D$3:$E$10,2,FALSE)</f>
        <v>Desgaste ondulatorio.</v>
      </c>
      <c r="E24" s="81" t="str">
        <f t="shared" si="9"/>
        <v>FOTOGRAFÍA No. 37</v>
      </c>
      <c r="F24" s="56" t="str">
        <f>+VLOOKUP(L24,PATOLOGÍAS!$D$3:$E$10,2,FALSE)</f>
        <v>Shelling o descascaramiento.</v>
      </c>
      <c r="G24" s="100" t="str">
        <f t="shared" si="10"/>
        <v>FOTOGRAFÍA No. 38</v>
      </c>
      <c r="J24" s="4">
        <v>8</v>
      </c>
      <c r="K24" s="4">
        <f t="shared" si="2"/>
        <v>37</v>
      </c>
      <c r="L24" s="4">
        <v>4</v>
      </c>
      <c r="M24" s="4">
        <f t="shared" si="11"/>
        <v>38</v>
      </c>
    </row>
    <row r="25" spans="1:13" ht="108.95" customHeight="1" thickBot="1" x14ac:dyDescent="0.25">
      <c r="B25" s="399"/>
      <c r="C25" s="402"/>
      <c r="D25" s="57" t="str">
        <f>+VLOOKUP(J25,PATOLOGÍAS!$D$3:$E$10,2,FALSE)</f>
        <v>Shelling o descascaramiento.</v>
      </c>
      <c r="E25" s="102" t="str">
        <f t="shared" si="9"/>
        <v>FOTOGRAFÍA No. 39</v>
      </c>
      <c r="F25" s="57" t="str">
        <f>+VLOOKUP(L25,PATOLOGÍAS!$D$3:$E$10,2,FALSE)</f>
        <v>Desgaste ondulatorio.</v>
      </c>
      <c r="G25" s="103" t="str">
        <f t="shared" si="10"/>
        <v>FOTOGRAFÍA No. 40</v>
      </c>
      <c r="J25" s="4">
        <v>4</v>
      </c>
      <c r="K25" s="4">
        <f t="shared" si="2"/>
        <v>39</v>
      </c>
      <c r="L25" s="4">
        <v>8</v>
      </c>
      <c r="M25" s="4">
        <f t="shared" si="11"/>
        <v>40</v>
      </c>
    </row>
    <row r="26" spans="1:13" ht="108.95" customHeight="1" x14ac:dyDescent="0.2">
      <c r="B26" s="434" t="str">
        <f>+RIELES!B25</f>
        <v>PK 38 + 000</v>
      </c>
      <c r="C26" s="437" t="str">
        <f>+RIELES!C25</f>
        <v>PK 39 + 000</v>
      </c>
      <c r="D26" s="39" t="str">
        <f>+VLOOKUP(J26,PATOLOGÍAS!$D$3:$E$10,2,FALSE)</f>
        <v>Rotura en los extremos.</v>
      </c>
      <c r="E26" s="128" t="str">
        <f t="shared" si="0"/>
        <v>FOTOGRAFÍA No. 41</v>
      </c>
      <c r="F26" s="39" t="str">
        <f>+VLOOKUP(L26,PATOLOGÍAS!$D$3:$E$10,2,FALSE)</f>
        <v>Desgaste normal.</v>
      </c>
      <c r="G26" s="129" t="str">
        <f t="shared" si="1"/>
        <v>FOTOGRAFÍA No. 42</v>
      </c>
      <c r="J26" s="4">
        <v>1</v>
      </c>
      <c r="K26" s="4">
        <f t="shared" si="2"/>
        <v>41</v>
      </c>
      <c r="L26" s="4">
        <v>7</v>
      </c>
      <c r="M26" s="4">
        <f>+K26+1</f>
        <v>42</v>
      </c>
    </row>
    <row r="27" spans="1:13" ht="108.95" customHeight="1" x14ac:dyDescent="0.2">
      <c r="B27" s="435"/>
      <c r="C27" s="438"/>
      <c r="D27" s="50" t="str">
        <f>+VLOOKUP(J27,PATOLOGÍAS!$D$3:$E$10,2,FALSE)</f>
        <v>Desgaste normal.</v>
      </c>
      <c r="E27" s="21" t="str">
        <f t="shared" ref="E27:E30" si="12">"FOTOGRAFÍA No. "&amp;K27</f>
        <v>FOTOGRAFÍA No. 43</v>
      </c>
      <c r="F27" s="50" t="str">
        <f>+VLOOKUP(L27,PATOLOGÍAS!$D$3:$E$10,2,FALSE)</f>
        <v>Rotura en los extremos.</v>
      </c>
      <c r="G27" s="106" t="str">
        <f t="shared" ref="G27:G30" si="13">"FOTOGRAFÍA No. "&amp;M27</f>
        <v>FOTOGRAFÍA No. 44</v>
      </c>
      <c r="J27" s="4">
        <v>7</v>
      </c>
      <c r="K27" s="4">
        <f t="shared" si="2"/>
        <v>43</v>
      </c>
      <c r="L27" s="4">
        <v>1</v>
      </c>
      <c r="M27" s="4">
        <f>+K27+1</f>
        <v>44</v>
      </c>
    </row>
    <row r="28" spans="1:13" ht="108.95" customHeight="1" x14ac:dyDescent="0.2">
      <c r="B28" s="435"/>
      <c r="C28" s="438"/>
      <c r="D28" s="50" t="str">
        <f>+VLOOKUP(J28,PATOLOGÍAS!$D$3:$E$10,2,FALSE)</f>
        <v>Desgaste normal.</v>
      </c>
      <c r="E28" s="21" t="str">
        <f t="shared" si="12"/>
        <v>FOTOGRAFÍA No. 45</v>
      </c>
      <c r="F28" s="50" t="str">
        <f>+VLOOKUP(L28,PATOLOGÍAS!$D$3:$E$10,2,FALSE)</f>
        <v>Shelling o descascaramiento.</v>
      </c>
      <c r="G28" s="106" t="str">
        <f t="shared" si="13"/>
        <v>FOTOGRAFÍA No. 46</v>
      </c>
      <c r="J28" s="4">
        <v>7</v>
      </c>
      <c r="K28" s="4">
        <f t="shared" si="2"/>
        <v>45</v>
      </c>
      <c r="L28" s="4">
        <v>4</v>
      </c>
      <c r="M28" s="4">
        <f t="shared" ref="M28:M30" si="14">+K28+1</f>
        <v>46</v>
      </c>
    </row>
    <row r="29" spans="1:13" ht="108.95" customHeight="1" x14ac:dyDescent="0.2">
      <c r="B29" s="435"/>
      <c r="C29" s="438"/>
      <c r="D29" s="50" t="str">
        <f>+VLOOKUP(J29,PATOLOGÍAS!$D$3:$E$10,2,FALSE)</f>
        <v>Shelling o descascaramiento.</v>
      </c>
      <c r="E29" s="21" t="str">
        <f t="shared" si="12"/>
        <v>FOTOGRAFÍA No. 47</v>
      </c>
      <c r="F29" s="50" t="str">
        <f>+VLOOKUP(L29,PATOLOGÍAS!$D$3:$E$10,2,FALSE)</f>
        <v>Shelling o descascaramiento.</v>
      </c>
      <c r="G29" s="106" t="str">
        <f t="shared" si="13"/>
        <v>FOTOGRAFÍA No. 48</v>
      </c>
      <c r="J29" s="4">
        <v>4</v>
      </c>
      <c r="K29" s="4">
        <f t="shared" si="2"/>
        <v>47</v>
      </c>
      <c r="L29" s="4">
        <v>4</v>
      </c>
      <c r="M29" s="4">
        <f t="shared" si="14"/>
        <v>48</v>
      </c>
    </row>
    <row r="30" spans="1:13" ht="108.95" customHeight="1" thickBot="1" x14ac:dyDescent="0.25">
      <c r="B30" s="436"/>
      <c r="C30" s="439"/>
      <c r="D30" s="51" t="str">
        <f>+VLOOKUP(J30,PATOLOGÍAS!$D$3:$E$10,2,FALSE)</f>
        <v>Desgaste normal.</v>
      </c>
      <c r="E30" s="107" t="str">
        <f t="shared" si="12"/>
        <v>FOTOGRAFÍA No. 49</v>
      </c>
      <c r="F30" s="51" t="str">
        <f>+VLOOKUP(L30,PATOLOGÍAS!$D$3:$E$10,2,FALSE)</f>
        <v>Desgaste normal.</v>
      </c>
      <c r="G30" s="108" t="str">
        <f t="shared" si="13"/>
        <v>FOTOGRAFÍA No. 50</v>
      </c>
      <c r="J30" s="4">
        <v>7</v>
      </c>
      <c r="K30" s="4">
        <f t="shared" si="2"/>
        <v>49</v>
      </c>
      <c r="L30" s="4">
        <v>7</v>
      </c>
      <c r="M30" s="4">
        <f t="shared" si="14"/>
        <v>50</v>
      </c>
    </row>
    <row r="31" spans="1:13" ht="108.95" customHeight="1" x14ac:dyDescent="0.2">
      <c r="A31" s="12"/>
      <c r="B31" s="459" t="str">
        <f>+RIELES!B30</f>
        <v>PK 39 + 000</v>
      </c>
      <c r="C31" s="422" t="str">
        <f>+RIELES!C30</f>
        <v>PK 40 + 000</v>
      </c>
      <c r="D31" s="54" t="str">
        <f>+VLOOKUP(J31,PATOLOGÍAS!$D$3:$E$10,2,FALSE)</f>
        <v>Desgaste normal.</v>
      </c>
      <c r="E31" s="126" t="str">
        <f t="shared" ref="E31" si="15">"FOTOGRAFÍA No. "&amp;K31</f>
        <v>FOTOGRAFÍA No. 51</v>
      </c>
      <c r="F31" s="54" t="str">
        <f>+VLOOKUP(L31,PATOLOGÍAS!$D$3:$E$10,2,FALSE)</f>
        <v>Shelling o descascaramiento.</v>
      </c>
      <c r="G31" s="127" t="str">
        <f t="shared" ref="G31" si="16">"FOTOGRAFÍA No. "&amp;M31</f>
        <v>FOTOGRAFÍA No. 52</v>
      </c>
      <c r="J31" s="4">
        <v>7</v>
      </c>
      <c r="K31" s="4">
        <f t="shared" si="2"/>
        <v>51</v>
      </c>
      <c r="L31" s="4">
        <v>4</v>
      </c>
      <c r="M31" s="4">
        <f>+K31+1</f>
        <v>52</v>
      </c>
    </row>
    <row r="32" spans="1:13" ht="108.95" customHeight="1" x14ac:dyDescent="0.2">
      <c r="B32" s="459"/>
      <c r="C32" s="422"/>
      <c r="D32" s="28" t="str">
        <f>+VLOOKUP(J32,PATOLOGÍAS!$D$3:$E$10,2,FALSE)</f>
        <v>Desgaste normal.</v>
      </c>
      <c r="E32" s="13" t="str">
        <f t="shared" ref="E32:E35" si="17">"FOTOGRAFÍA No. "&amp;K32</f>
        <v>FOTOGRAFÍA No. 53</v>
      </c>
      <c r="F32" s="28" t="str">
        <f>+VLOOKUP(L32,PATOLOGÍAS!$D$3:$E$10,2,FALSE)</f>
        <v>Rotura en los extremos.</v>
      </c>
      <c r="G32" s="84" t="str">
        <f t="shared" ref="G32:G35" si="18">"FOTOGRAFÍA No. "&amp;M32</f>
        <v>FOTOGRAFÍA No. 54</v>
      </c>
      <c r="J32" s="4">
        <v>7</v>
      </c>
      <c r="K32" s="4">
        <f t="shared" si="2"/>
        <v>53</v>
      </c>
      <c r="L32" s="4">
        <v>1</v>
      </c>
      <c r="M32" s="4">
        <f>+K32+1</f>
        <v>54</v>
      </c>
    </row>
    <row r="33" spans="2:13" ht="108.95" customHeight="1" x14ac:dyDescent="0.2">
      <c r="B33" s="459"/>
      <c r="C33" s="422"/>
      <c r="D33" s="28" t="str">
        <f>+VLOOKUP(J33,PATOLOGÍAS!$D$3:$E$10,2,FALSE)</f>
        <v>Shelling o descascaramiento.</v>
      </c>
      <c r="E33" s="13" t="str">
        <f t="shared" si="17"/>
        <v>FOTOGRAFÍA No. 55</v>
      </c>
      <c r="F33" s="28" t="str">
        <f>+VLOOKUP(L33,PATOLOGÍAS!$D$3:$E$10,2,FALSE)</f>
        <v>Shelling o descascaramiento.</v>
      </c>
      <c r="G33" s="84" t="str">
        <f t="shared" si="18"/>
        <v>FOTOGRAFÍA No. 56</v>
      </c>
      <c r="J33" s="4">
        <v>4</v>
      </c>
      <c r="K33" s="4">
        <f t="shared" si="2"/>
        <v>55</v>
      </c>
      <c r="L33" s="4">
        <v>4</v>
      </c>
      <c r="M33" s="4">
        <f t="shared" ref="M33:M35" si="19">+K33+1</f>
        <v>56</v>
      </c>
    </row>
    <row r="34" spans="2:13" ht="108.95" customHeight="1" x14ac:dyDescent="0.2">
      <c r="B34" s="459"/>
      <c r="C34" s="422"/>
      <c r="D34" s="28" t="str">
        <f>+VLOOKUP(J34,PATOLOGÍAS!$D$3:$E$10,2,FALSE)</f>
        <v>Desgaste ondulatorio.</v>
      </c>
      <c r="E34" s="13" t="str">
        <f t="shared" si="17"/>
        <v>FOTOGRAFÍA No. 57</v>
      </c>
      <c r="F34" s="28" t="str">
        <f>+VLOOKUP(L34,PATOLOGÍAS!$D$3:$E$10,2,FALSE)</f>
        <v>Desgaste ondulatorio.</v>
      </c>
      <c r="G34" s="84" t="str">
        <f t="shared" si="18"/>
        <v>FOTOGRAFÍA No. 58</v>
      </c>
      <c r="J34" s="4">
        <v>8</v>
      </c>
      <c r="K34" s="4">
        <f t="shared" si="2"/>
        <v>57</v>
      </c>
      <c r="L34" s="4">
        <v>8</v>
      </c>
      <c r="M34" s="4">
        <f t="shared" si="19"/>
        <v>58</v>
      </c>
    </row>
    <row r="35" spans="2:13" ht="108.95" customHeight="1" thickBot="1" x14ac:dyDescent="0.25">
      <c r="B35" s="563"/>
      <c r="C35" s="548"/>
      <c r="D35" s="27" t="str">
        <f>+VLOOKUP(J35,PATOLOGÍAS!$D$3:$E$10,2,FALSE)</f>
        <v>Shelling o descascaramiento.</v>
      </c>
      <c r="E35" s="85" t="str">
        <f t="shared" si="17"/>
        <v>FOTOGRAFÍA No. 59</v>
      </c>
      <c r="F35" s="27" t="str">
        <f>+VLOOKUP(L35,PATOLOGÍAS!$D$3:$E$10,2,FALSE)</f>
        <v>Desgaste normal.</v>
      </c>
      <c r="G35" s="86" t="str">
        <f t="shared" si="18"/>
        <v>FOTOGRAFÍA No. 60</v>
      </c>
      <c r="J35" s="4">
        <v>4</v>
      </c>
      <c r="K35" s="4">
        <f t="shared" si="2"/>
        <v>59</v>
      </c>
      <c r="L35" s="4">
        <v>7</v>
      </c>
      <c r="M35" s="4">
        <f t="shared" si="19"/>
        <v>60</v>
      </c>
    </row>
    <row r="36" spans="2:13" ht="108.95" customHeight="1" x14ac:dyDescent="0.2">
      <c r="B36" s="539" t="str">
        <f>+RIELES!B35</f>
        <v>PK 40 + 000</v>
      </c>
      <c r="C36" s="425" t="str">
        <f>+RIELES!C35</f>
        <v>PK 41 + 000</v>
      </c>
      <c r="D36" s="61" t="str">
        <f>+VLOOKUP(J36,PATOLOGÍAS!$D$3:$E$10,2,FALSE)</f>
        <v>Roturas de las soldaduras.</v>
      </c>
      <c r="E36" s="87" t="str">
        <f t="shared" ref="E36" si="20">"FOTOGRAFÍA No. "&amp;K36</f>
        <v>FOTOGRAFÍA No. 61</v>
      </c>
      <c r="F36" s="61" t="str">
        <f>+VLOOKUP(L36,PATOLOGÍAS!$D$3:$E$10,2,FALSE)</f>
        <v>Roturas de las soldaduras.</v>
      </c>
      <c r="G36" s="88" t="str">
        <f t="shared" ref="G36" si="21">"FOTOGRAFÍA No. "&amp;M36</f>
        <v>FOTOGRAFÍA No. 62</v>
      </c>
      <c r="J36" s="4">
        <v>5</v>
      </c>
      <c r="K36" s="4">
        <f t="shared" si="2"/>
        <v>61</v>
      </c>
      <c r="L36" s="4">
        <v>5</v>
      </c>
      <c r="M36" s="4">
        <f>+K36+1</f>
        <v>62</v>
      </c>
    </row>
    <row r="37" spans="2:13" ht="108.95" customHeight="1" x14ac:dyDescent="0.2">
      <c r="B37" s="540"/>
      <c r="C37" s="426"/>
      <c r="D37" s="58" t="str">
        <f>+VLOOKUP(J37,PATOLOGÍAS!$D$3:$E$10,2,FALSE)</f>
        <v>Shelling o descascaramiento.</v>
      </c>
      <c r="E37" s="59" t="str">
        <f t="shared" ref="E37" si="22">"FOTOGRAFÍA No. "&amp;K37</f>
        <v>FOTOGRAFÍA No. 63</v>
      </c>
      <c r="F37" s="58" t="str">
        <f>+VLOOKUP(L37,PATOLOGÍAS!$D$3:$E$10,2,FALSE)</f>
        <v>Desgaste ondulatorio.</v>
      </c>
      <c r="G37" s="89" t="str">
        <f t="shared" ref="G37" si="23">"FOTOGRAFÍA No. "&amp;M37</f>
        <v>FOTOGRAFÍA No. 64</v>
      </c>
      <c r="J37" s="4">
        <v>4</v>
      </c>
      <c r="K37" s="4">
        <f t="shared" si="2"/>
        <v>63</v>
      </c>
      <c r="L37" s="4">
        <v>8</v>
      </c>
      <c r="M37" s="4">
        <f>+K37+1</f>
        <v>64</v>
      </c>
    </row>
    <row r="38" spans="2:13" ht="108.95" customHeight="1" x14ac:dyDescent="0.2">
      <c r="B38" s="540"/>
      <c r="C38" s="426"/>
      <c r="D38" s="58" t="str">
        <f>+VLOOKUP(J38,PATOLOGÍAS!$D$3:$E$10,2,FALSE)</f>
        <v>Desgaste normal.</v>
      </c>
      <c r="E38" s="59" t="str">
        <f t="shared" ref="E38:E40" si="24">"FOTOGRAFÍA No. "&amp;K38</f>
        <v>FOTOGRAFÍA No. 65</v>
      </c>
      <c r="F38" s="58" t="str">
        <f>+VLOOKUP(L38,PATOLOGÍAS!$D$3:$E$10,2,FALSE)</f>
        <v>Desgaste normal.</v>
      </c>
      <c r="G38" s="89" t="str">
        <f t="shared" ref="G38:G40" si="25">"FOTOGRAFÍA No. "&amp;M38</f>
        <v>FOTOGRAFÍA No. 66</v>
      </c>
      <c r="J38" s="4">
        <v>7</v>
      </c>
      <c r="K38" s="4">
        <f t="shared" si="2"/>
        <v>65</v>
      </c>
      <c r="L38" s="4">
        <v>7</v>
      </c>
      <c r="M38" s="4">
        <f t="shared" ref="M38:M40" si="26">+K38+1</f>
        <v>66</v>
      </c>
    </row>
    <row r="39" spans="2:13" ht="108.95" customHeight="1" x14ac:dyDescent="0.2">
      <c r="B39" s="540"/>
      <c r="C39" s="426"/>
      <c r="D39" s="58" t="str">
        <f>+VLOOKUP(J39,PATOLOGÍAS!$D$3:$E$10,2,FALSE)</f>
        <v>Piel de serpiente.</v>
      </c>
      <c r="E39" s="59" t="str">
        <f t="shared" si="24"/>
        <v>FOTOGRAFÍA No. 67</v>
      </c>
      <c r="F39" s="58" t="str">
        <f>+VLOOKUP(L39,PATOLOGÍAS!$D$3:$E$10,2,FALSE)</f>
        <v>Desgaste normal.</v>
      </c>
      <c r="G39" s="89" t="str">
        <f t="shared" si="25"/>
        <v>FOTOGRAFÍA No. 68</v>
      </c>
      <c r="J39" s="4">
        <v>3</v>
      </c>
      <c r="K39" s="4">
        <f t="shared" si="2"/>
        <v>67</v>
      </c>
      <c r="L39" s="4">
        <v>7</v>
      </c>
      <c r="M39" s="4">
        <f t="shared" si="26"/>
        <v>68</v>
      </c>
    </row>
    <row r="40" spans="2:13" ht="108.95" customHeight="1" thickBot="1" x14ac:dyDescent="0.25">
      <c r="B40" s="541"/>
      <c r="C40" s="427"/>
      <c r="D40" s="90" t="str">
        <f>+VLOOKUP(J40,PATOLOGÍAS!$D$3:$E$10,2,FALSE)</f>
        <v>Rotura en los extremos.</v>
      </c>
      <c r="E40" s="91" t="str">
        <f t="shared" si="24"/>
        <v>FOTOGRAFÍA No. 69</v>
      </c>
      <c r="F40" s="90" t="str">
        <f>+VLOOKUP(L40,PATOLOGÍAS!$D$3:$E$10,2,FALSE)</f>
        <v>Shelling o descascaramiento.</v>
      </c>
      <c r="G40" s="92" t="str">
        <f t="shared" si="25"/>
        <v>FOTOGRAFÍA No. 70</v>
      </c>
      <c r="J40" s="4">
        <v>1</v>
      </c>
      <c r="K40" s="4">
        <f t="shared" si="2"/>
        <v>69</v>
      </c>
      <c r="L40" s="4">
        <v>4</v>
      </c>
      <c r="M40" s="4">
        <f t="shared" si="26"/>
        <v>70</v>
      </c>
    </row>
    <row r="41" spans="2:13" ht="108.95" customHeight="1" x14ac:dyDescent="0.2">
      <c r="B41" s="542" t="str">
        <f>+RIELES!B40</f>
        <v>PK 41 + 000</v>
      </c>
      <c r="C41" s="544" t="str">
        <f>+RIELES!C40</f>
        <v>PK 42 + 000</v>
      </c>
      <c r="D41" s="35" t="str">
        <f>+VLOOKUP(J41,PATOLOGÍAS!$D$3:$E$10,2,FALSE)</f>
        <v>Desgaste normal.</v>
      </c>
      <c r="E41" s="93" t="str">
        <f t="shared" ref="E41" si="27">"FOTOGRAFÍA No. "&amp;K41</f>
        <v>FOTOGRAFÍA No. 71</v>
      </c>
      <c r="F41" s="35" t="str">
        <f>+VLOOKUP(L41,PATOLOGÍAS!$D$3:$E$10,2,FALSE)</f>
        <v>Shelling o descascaramiento.</v>
      </c>
      <c r="G41" s="94" t="str">
        <f t="shared" ref="G41" si="28">"FOTOGRAFÍA No. "&amp;M41</f>
        <v>FOTOGRAFÍA No. 72</v>
      </c>
      <c r="J41" s="4">
        <v>7</v>
      </c>
      <c r="K41" s="4">
        <f t="shared" si="2"/>
        <v>71</v>
      </c>
      <c r="L41" s="4">
        <v>4</v>
      </c>
      <c r="M41" s="4">
        <f>+K41+1</f>
        <v>72</v>
      </c>
    </row>
    <row r="42" spans="2:13" ht="108.95" customHeight="1" x14ac:dyDescent="0.2">
      <c r="B42" s="424"/>
      <c r="C42" s="423"/>
      <c r="D42" s="40" t="str">
        <f>+VLOOKUP(J42,PATOLOGÍAS!$D$3:$E$10,2,FALSE)</f>
        <v>Piel de serpiente.</v>
      </c>
      <c r="E42" s="20" t="str">
        <f t="shared" ref="E42:E45" si="29">"FOTOGRAFÍA No. "&amp;K42</f>
        <v>FOTOGRAFÍA No. 73</v>
      </c>
      <c r="F42" s="40" t="str">
        <f>+VLOOKUP(L42,PATOLOGÍAS!$D$3:$E$10,2,FALSE)</f>
        <v>Desgaste normal.</v>
      </c>
      <c r="G42" s="95" t="str">
        <f t="shared" ref="G42:G45" si="30">"FOTOGRAFÍA No. "&amp;M42</f>
        <v>FOTOGRAFÍA No. 74</v>
      </c>
      <c r="J42" s="4">
        <v>3</v>
      </c>
      <c r="K42" s="4">
        <f t="shared" si="2"/>
        <v>73</v>
      </c>
      <c r="L42" s="4">
        <v>7</v>
      </c>
      <c r="M42" s="4">
        <f>+K42+1</f>
        <v>74</v>
      </c>
    </row>
    <row r="43" spans="2:13" ht="108.95" customHeight="1" x14ac:dyDescent="0.2">
      <c r="B43" s="424"/>
      <c r="C43" s="423"/>
      <c r="D43" s="40" t="str">
        <f>+VLOOKUP(J43,PATOLOGÍAS!$D$3:$E$10,2,FALSE)</f>
        <v>Rotura en los extremos.</v>
      </c>
      <c r="E43" s="20" t="str">
        <f t="shared" si="29"/>
        <v>FOTOGRAFÍA No. 75</v>
      </c>
      <c r="F43" s="40" t="str">
        <f>+VLOOKUP(L43,PATOLOGÍAS!$D$3:$E$10,2,FALSE)</f>
        <v>Shelling o descascaramiento.</v>
      </c>
      <c r="G43" s="95" t="str">
        <f t="shared" si="30"/>
        <v>FOTOGRAFÍA No. 76</v>
      </c>
      <c r="J43" s="4">
        <v>1</v>
      </c>
      <c r="K43" s="4">
        <f t="shared" si="2"/>
        <v>75</v>
      </c>
      <c r="L43" s="4">
        <v>4</v>
      </c>
      <c r="M43" s="4">
        <f t="shared" ref="M43:M45" si="31">+K43+1</f>
        <v>76</v>
      </c>
    </row>
    <row r="44" spans="2:13" ht="108.95" customHeight="1" x14ac:dyDescent="0.2">
      <c r="B44" s="424"/>
      <c r="C44" s="423"/>
      <c r="D44" s="40" t="str">
        <f>+VLOOKUP(J44,PATOLOGÍAS!$D$3:$E$10,2,FALSE)</f>
        <v>Desgaste normal.</v>
      </c>
      <c r="E44" s="20" t="str">
        <f t="shared" si="29"/>
        <v>FOTOGRAFÍA No. 77</v>
      </c>
      <c r="F44" s="40" t="str">
        <f>+VLOOKUP(L44,PATOLOGÍAS!$D$3:$E$10,2,FALSE)</f>
        <v>Shelling o descascaramiento.</v>
      </c>
      <c r="G44" s="95" t="str">
        <f t="shared" si="30"/>
        <v>FOTOGRAFÍA No. 78</v>
      </c>
      <c r="J44" s="4">
        <v>7</v>
      </c>
      <c r="K44" s="4">
        <f t="shared" si="2"/>
        <v>77</v>
      </c>
      <c r="L44" s="4">
        <v>4</v>
      </c>
      <c r="M44" s="4">
        <f t="shared" si="31"/>
        <v>78</v>
      </c>
    </row>
    <row r="45" spans="2:13" ht="108.95" customHeight="1" thickBot="1" x14ac:dyDescent="0.25">
      <c r="B45" s="543"/>
      <c r="C45" s="545"/>
      <c r="D45" s="25" t="str">
        <f>+VLOOKUP(J45,PATOLOGÍAS!$D$3:$E$10,2,FALSE)</f>
        <v>Piel de serpiente.</v>
      </c>
      <c r="E45" s="96" t="str">
        <f t="shared" si="29"/>
        <v>FOTOGRAFÍA No. 79</v>
      </c>
      <c r="F45" s="25" t="str">
        <f>+VLOOKUP(L45,PATOLOGÍAS!$D$3:$E$10,2,FALSE)</f>
        <v>Desgaste normal.</v>
      </c>
      <c r="G45" s="97" t="str">
        <f t="shared" si="30"/>
        <v>FOTOGRAFÍA No. 80</v>
      </c>
      <c r="J45" s="4">
        <v>3</v>
      </c>
      <c r="K45" s="4">
        <f t="shared" si="2"/>
        <v>79</v>
      </c>
      <c r="L45" s="4">
        <v>7</v>
      </c>
      <c r="M45" s="4">
        <f t="shared" si="31"/>
        <v>80</v>
      </c>
    </row>
    <row r="46" spans="2:13" ht="108.95" customHeight="1" x14ac:dyDescent="0.2">
      <c r="B46" s="564" t="str">
        <f>+RIELES!B45</f>
        <v>PK 42 + 000</v>
      </c>
      <c r="C46" s="478" t="str">
        <f>+RIELES!C45</f>
        <v>PK 43 + 000</v>
      </c>
      <c r="D46" s="43" t="str">
        <f>+VLOOKUP(J46,PATOLOGÍAS!$D$3:$E$10,2,FALSE)</f>
        <v>Piel de serpiente.</v>
      </c>
      <c r="E46" s="98" t="str">
        <f t="shared" ref="E46" si="32">"FOTOGRAFÍA No. "&amp;K46</f>
        <v>FOTOGRAFÍA No. 81</v>
      </c>
      <c r="F46" s="43" t="str">
        <f>+VLOOKUP(L46,PATOLOGÍAS!$D$3:$E$10,2,FALSE)</f>
        <v>Desgaste normal.</v>
      </c>
      <c r="G46" s="99" t="str">
        <f t="shared" ref="G46" si="33">"FOTOGRAFÍA No. "&amp;M46</f>
        <v>FOTOGRAFÍA No. 82</v>
      </c>
      <c r="J46" s="4">
        <v>3</v>
      </c>
      <c r="K46" s="4">
        <f t="shared" si="2"/>
        <v>81</v>
      </c>
      <c r="L46" s="4">
        <v>7</v>
      </c>
      <c r="M46" s="4">
        <f>+K46+1</f>
        <v>82</v>
      </c>
    </row>
    <row r="47" spans="2:13" ht="108.95" customHeight="1" x14ac:dyDescent="0.2">
      <c r="B47" s="565"/>
      <c r="C47" s="479"/>
      <c r="D47" s="65" t="str">
        <f>+VLOOKUP(J47,PATOLOGÍAS!$D$3:$E$10,2,FALSE)</f>
        <v>Shelling o descascaramiento.</v>
      </c>
      <c r="E47" s="81" t="str">
        <f t="shared" ref="E47:E50" si="34">"FOTOGRAFÍA No. "&amp;K47</f>
        <v>FOTOGRAFÍA No. 83</v>
      </c>
      <c r="F47" s="65" t="str">
        <f>+VLOOKUP(L47,PATOLOGÍAS!$D$3:$E$10,2,FALSE)</f>
        <v>Rotura en los extremos.</v>
      </c>
      <c r="G47" s="100" t="str">
        <f t="shared" ref="G47:G50" si="35">"FOTOGRAFÍA No. "&amp;M47</f>
        <v>FOTOGRAFÍA No. 84</v>
      </c>
      <c r="J47" s="4">
        <v>4</v>
      </c>
      <c r="K47" s="4">
        <f t="shared" si="2"/>
        <v>83</v>
      </c>
      <c r="L47" s="4">
        <v>1</v>
      </c>
      <c r="M47" s="4">
        <f>+K47+1</f>
        <v>84</v>
      </c>
    </row>
    <row r="48" spans="2:13" ht="108.95" customHeight="1" x14ac:dyDescent="0.2">
      <c r="B48" s="565"/>
      <c r="C48" s="479"/>
      <c r="D48" s="65" t="str">
        <f>+VLOOKUP(J48,PATOLOGÍAS!$D$3:$E$10,2,FALSE)</f>
        <v>Roturas de las soldaduras.</v>
      </c>
      <c r="E48" s="81" t="str">
        <f t="shared" si="34"/>
        <v>FOTOGRAFÍA No. 85</v>
      </c>
      <c r="F48" s="65" t="str">
        <f>+VLOOKUP(L48,PATOLOGÍAS!$D$3:$E$10,2,FALSE)</f>
        <v>Shelling o descascaramiento.</v>
      </c>
      <c r="G48" s="100" t="str">
        <f t="shared" si="35"/>
        <v>FOTOGRAFÍA No. 86</v>
      </c>
      <c r="J48" s="4">
        <v>5</v>
      </c>
      <c r="K48" s="4">
        <f t="shared" si="2"/>
        <v>85</v>
      </c>
      <c r="L48" s="4">
        <v>4</v>
      </c>
      <c r="M48" s="4">
        <f t="shared" ref="M48:M50" si="36">+K48+1</f>
        <v>86</v>
      </c>
    </row>
    <row r="49" spans="2:14" ht="108.95" customHeight="1" x14ac:dyDescent="0.2">
      <c r="B49" s="565"/>
      <c r="C49" s="479"/>
      <c r="D49" s="65" t="str">
        <f>+VLOOKUP(J49,PATOLOGÍAS!$D$3:$E$10,2,FALSE)</f>
        <v>Desgaste ondulatorio.</v>
      </c>
      <c r="E49" s="81" t="str">
        <f t="shared" si="34"/>
        <v>FOTOGRAFÍA No. 87</v>
      </c>
      <c r="F49" s="65" t="str">
        <f>+VLOOKUP(L49,PATOLOGÍAS!$D$3:$E$10,2,FALSE)</f>
        <v>Roturas de las soldaduras.</v>
      </c>
      <c r="G49" s="100" t="str">
        <f t="shared" si="35"/>
        <v>FOTOGRAFÍA No. 88</v>
      </c>
      <c r="J49" s="4">
        <v>8</v>
      </c>
      <c r="K49" s="4">
        <f t="shared" si="2"/>
        <v>87</v>
      </c>
      <c r="L49" s="4">
        <v>5</v>
      </c>
      <c r="M49" s="4">
        <f t="shared" si="36"/>
        <v>88</v>
      </c>
    </row>
    <row r="50" spans="2:14" ht="108.95" customHeight="1" thickBot="1" x14ac:dyDescent="0.25">
      <c r="B50" s="566"/>
      <c r="C50" s="567"/>
      <c r="D50" s="101" t="str">
        <f>+VLOOKUP(J50,PATOLOGÍAS!$D$3:$E$10,2,FALSE)</f>
        <v>Desgaste normal.</v>
      </c>
      <c r="E50" s="102" t="str">
        <f t="shared" si="34"/>
        <v>FOTOGRAFÍA No. 89</v>
      </c>
      <c r="F50" s="101" t="str">
        <f>+VLOOKUP(L50,PATOLOGÍAS!$D$3:$E$10,2,FALSE)</f>
        <v>Shelling o descascaramiento.</v>
      </c>
      <c r="G50" s="103" t="str">
        <f t="shared" si="35"/>
        <v>FOTOGRAFÍA No. 90</v>
      </c>
      <c r="J50" s="4">
        <v>7</v>
      </c>
      <c r="K50" s="4">
        <f t="shared" si="2"/>
        <v>89</v>
      </c>
      <c r="L50" s="4">
        <v>4</v>
      </c>
      <c r="M50" s="4">
        <f t="shared" si="36"/>
        <v>90</v>
      </c>
    </row>
    <row r="51" spans="2:14" ht="108.95" customHeight="1" x14ac:dyDescent="0.2">
      <c r="B51" s="562" t="str">
        <f>+RIELES!B50</f>
        <v>PK 43 + 000</v>
      </c>
      <c r="C51" s="456" t="str">
        <f>+RIELES!C50</f>
        <v>PK 44 + 000</v>
      </c>
      <c r="D51" s="32" t="str">
        <f>+VLOOKUP(J51,PATOLOGÍAS!$D$3:$E$10,2,FALSE)</f>
        <v>Desgaste normal.</v>
      </c>
      <c r="E51" s="104" t="str">
        <f t="shared" ref="E51" si="37">"FOTOGRAFÍA No. "&amp;K51</f>
        <v>FOTOGRAFÍA No. 91</v>
      </c>
      <c r="F51" s="32" t="str">
        <f>+VLOOKUP(L51,PATOLOGÍAS!$D$3:$E$10,2,FALSE)</f>
        <v>Shelling o descascaramiento.</v>
      </c>
      <c r="G51" s="105" t="str">
        <f t="shared" ref="G51" si="38">"FOTOGRAFÍA No. "&amp;M51</f>
        <v>FOTOGRAFÍA No. 92</v>
      </c>
      <c r="J51" s="4">
        <v>7</v>
      </c>
      <c r="K51" s="4">
        <f t="shared" si="2"/>
        <v>91</v>
      </c>
      <c r="L51" s="4">
        <v>4</v>
      </c>
      <c r="M51" s="4">
        <f>+K51+1</f>
        <v>92</v>
      </c>
    </row>
    <row r="52" spans="2:14" ht="108.95" customHeight="1" x14ac:dyDescent="0.2">
      <c r="B52" s="430"/>
      <c r="C52" s="432"/>
      <c r="D52" s="39" t="str">
        <f>+VLOOKUP(J52,PATOLOGÍAS!$D$3:$E$10,2,FALSE)</f>
        <v>Desgaste normal.</v>
      </c>
      <c r="E52" s="21" t="str">
        <f t="shared" ref="E52" si="39">"FOTOGRAFÍA No. "&amp;K52</f>
        <v>FOTOGRAFÍA No. 93</v>
      </c>
      <c r="F52" s="39" t="str">
        <f>+VLOOKUP(L52,PATOLOGÍAS!$D$3:$E$10,2,FALSE)</f>
        <v>Desgaste ondulatorio.</v>
      </c>
      <c r="G52" s="106" t="str">
        <f t="shared" ref="G52" si="40">"FOTOGRAFÍA No. "&amp;M52</f>
        <v>FOTOGRAFÍA No. 94</v>
      </c>
      <c r="J52" s="4">
        <v>7</v>
      </c>
      <c r="K52" s="4">
        <f t="shared" si="2"/>
        <v>93</v>
      </c>
      <c r="L52" s="4">
        <v>8</v>
      </c>
      <c r="M52" s="4">
        <f>+K52+1</f>
        <v>94</v>
      </c>
    </row>
    <row r="53" spans="2:14" ht="108.95" customHeight="1" x14ac:dyDescent="0.2">
      <c r="B53" s="430"/>
      <c r="C53" s="432"/>
      <c r="D53" s="39" t="str">
        <f>+VLOOKUP(J53,PATOLOGÍAS!$D$3:$E$10,2,FALSE)</f>
        <v>Shelling o descascaramiento.</v>
      </c>
      <c r="E53" s="21" t="str">
        <f t="shared" ref="E53" si="41">"FOTOGRAFÍA No. "&amp;K53</f>
        <v>FOTOGRAFÍA No. 95</v>
      </c>
      <c r="F53" s="39" t="str">
        <f>+VLOOKUP(L53,PATOLOGÍAS!$D$3:$E$10,2,FALSE)</f>
        <v>Desgaste normal.</v>
      </c>
      <c r="G53" s="106" t="str">
        <f t="shared" ref="G53" si="42">"FOTOGRAFÍA No. "&amp;M53</f>
        <v>FOTOGRAFÍA No. 96</v>
      </c>
      <c r="J53" s="4">
        <v>4</v>
      </c>
      <c r="K53" s="4">
        <f t="shared" si="2"/>
        <v>95</v>
      </c>
      <c r="L53" s="4">
        <v>7</v>
      </c>
      <c r="M53" s="4">
        <f t="shared" ref="M53:M57" si="43">+K53+1</f>
        <v>96</v>
      </c>
      <c r="N53" s="4">
        <v>7</v>
      </c>
    </row>
    <row r="54" spans="2:14" ht="108.95" customHeight="1" x14ac:dyDescent="0.2">
      <c r="B54" s="430"/>
      <c r="C54" s="432"/>
      <c r="D54" s="39" t="str">
        <f>+VLOOKUP(J54,PATOLOGÍAS!$D$3:$E$10,2,FALSE)</f>
        <v>Shelling o descascaramiento.</v>
      </c>
      <c r="E54" s="21" t="str">
        <f t="shared" ref="E54" si="44">"FOTOGRAFÍA No. "&amp;K54</f>
        <v>FOTOGRAFÍA No. 97</v>
      </c>
      <c r="F54" s="39" t="str">
        <f>+VLOOKUP(L54,PATOLOGÍAS!$D$3:$E$10,2,FALSE)</f>
        <v>Shelling o descascaramiento.</v>
      </c>
      <c r="G54" s="106" t="str">
        <f t="shared" ref="G54" si="45">"FOTOGRAFÍA No. "&amp;M54</f>
        <v>FOTOGRAFÍA No. 98</v>
      </c>
      <c r="J54" s="4">
        <v>4</v>
      </c>
      <c r="K54" s="4">
        <f t="shared" si="2"/>
        <v>97</v>
      </c>
      <c r="L54" s="4">
        <v>4</v>
      </c>
      <c r="M54" s="4">
        <f t="shared" si="43"/>
        <v>98</v>
      </c>
    </row>
    <row r="55" spans="2:14" ht="108.95" customHeight="1" x14ac:dyDescent="0.2">
      <c r="B55" s="430"/>
      <c r="C55" s="432"/>
      <c r="D55" s="39" t="str">
        <f>+VLOOKUP(J55,PATOLOGÍAS!$D$3:$E$10,2,FALSE)</f>
        <v>Shelling o descascaramiento.</v>
      </c>
      <c r="E55" s="21" t="str">
        <f t="shared" ref="E55" si="46">"FOTOGRAFÍA No. "&amp;K55</f>
        <v>FOTOGRAFÍA No. 99</v>
      </c>
      <c r="F55" s="39" t="str">
        <f>+VLOOKUP(L55,PATOLOGÍAS!$D$3:$E$10,2,FALSE)</f>
        <v>Desgaste normal.</v>
      </c>
      <c r="G55" s="106" t="str">
        <f t="shared" ref="G55" si="47">"FOTOGRAFÍA No. "&amp;M55</f>
        <v>FOTOGRAFÍA No. 100</v>
      </c>
      <c r="J55" s="4">
        <v>4</v>
      </c>
      <c r="K55" s="4">
        <f t="shared" si="2"/>
        <v>99</v>
      </c>
      <c r="L55" s="4">
        <v>7</v>
      </c>
      <c r="M55" s="4">
        <f t="shared" si="43"/>
        <v>100</v>
      </c>
    </row>
    <row r="56" spans="2:14" ht="108.95" customHeight="1" x14ac:dyDescent="0.2">
      <c r="B56" s="430"/>
      <c r="C56" s="432"/>
      <c r="D56" s="39" t="str">
        <f>+VLOOKUP(J56,PATOLOGÍAS!$D$3:$E$10,2,FALSE)</f>
        <v>Desgaste normal.</v>
      </c>
      <c r="E56" s="21" t="str">
        <f t="shared" ref="E56" si="48">"FOTOGRAFÍA No. "&amp;K56</f>
        <v>FOTOGRAFÍA No. 101</v>
      </c>
      <c r="F56" s="39" t="str">
        <f>+VLOOKUP(L56,PATOLOGÍAS!$D$3:$E$10,2,FALSE)</f>
        <v>Shelling o descascaramiento.</v>
      </c>
      <c r="G56" s="106" t="str">
        <f t="shared" ref="G56" si="49">"FOTOGRAFÍA No. "&amp;M56</f>
        <v>FOTOGRAFÍA No. 102</v>
      </c>
      <c r="J56" s="4">
        <v>7</v>
      </c>
      <c r="K56" s="4">
        <f t="shared" si="2"/>
        <v>101</v>
      </c>
      <c r="L56" s="4">
        <v>4</v>
      </c>
      <c r="M56" s="4">
        <f t="shared" si="43"/>
        <v>102</v>
      </c>
    </row>
    <row r="57" spans="2:14" ht="108.95" customHeight="1" x14ac:dyDescent="0.2">
      <c r="B57" s="430"/>
      <c r="C57" s="432"/>
      <c r="D57" s="39" t="str">
        <f>+VLOOKUP(J57,PATOLOGÍAS!$D$3:$E$10,2,FALSE)</f>
        <v>Shelling o descascaramiento.</v>
      </c>
      <c r="E57" s="21" t="str">
        <f t="shared" ref="E57:E58" si="50">"FOTOGRAFÍA No. "&amp;K57</f>
        <v>FOTOGRAFÍA No. 103</v>
      </c>
      <c r="F57" s="39" t="str">
        <f>+VLOOKUP(L57,PATOLOGÍAS!$D$3:$E$10,2,FALSE)</f>
        <v>Desgaste ondulatorio.</v>
      </c>
      <c r="G57" s="106" t="str">
        <f t="shared" ref="G57:G60" si="51">"FOTOGRAFÍA No. "&amp;M57</f>
        <v>FOTOGRAFÍA No. 104</v>
      </c>
      <c r="J57" s="4">
        <v>4</v>
      </c>
      <c r="K57" s="4">
        <f t="shared" si="2"/>
        <v>103</v>
      </c>
      <c r="L57" s="4">
        <v>8</v>
      </c>
      <c r="M57" s="4">
        <f t="shared" si="43"/>
        <v>104</v>
      </c>
    </row>
    <row r="58" spans="2:14" ht="108.95" customHeight="1" thickBot="1" x14ac:dyDescent="0.25">
      <c r="B58" s="431"/>
      <c r="C58" s="433"/>
      <c r="D58" s="60" t="str">
        <f>+VLOOKUP(J58,PATOLOGÍAS!$D$3:$E$10,2,FALSE)</f>
        <v>Desgaste ondulatorio.</v>
      </c>
      <c r="E58" s="107" t="str">
        <f t="shared" si="50"/>
        <v>FOTOGRAFÍA No. 105</v>
      </c>
      <c r="F58" s="60" t="str">
        <f>+VLOOKUP(L58,PATOLOGÍAS!$D$3:$E$10,2,FALSE)</f>
        <v>Desgaste normal.</v>
      </c>
      <c r="G58" s="108" t="str">
        <f t="shared" si="51"/>
        <v>FOTOGRAFÍA No. 106</v>
      </c>
      <c r="J58" s="4">
        <v>8</v>
      </c>
      <c r="K58" s="4">
        <f t="shared" si="2"/>
        <v>105</v>
      </c>
      <c r="L58" s="4">
        <v>7</v>
      </c>
      <c r="M58" s="4">
        <f>+K58+1</f>
        <v>106</v>
      </c>
    </row>
    <row r="59" spans="2:14" ht="108.95" customHeight="1" x14ac:dyDescent="0.2">
      <c r="B59" s="458" t="str">
        <f>+RIELES!B58</f>
        <v>PK 44 + 000</v>
      </c>
      <c r="C59" s="421" t="str">
        <f>+RIELES!C58</f>
        <v>PK 45 + 000</v>
      </c>
      <c r="D59" s="30" t="str">
        <f>+VLOOKUP(J59,PATOLOGÍAS!$D$3:$E$10,2,FALSE)</f>
        <v>Desgaste normal.</v>
      </c>
      <c r="E59" s="82" t="str">
        <f>"FOTOGRAFÍA No. "&amp;K59</f>
        <v>FOTOGRAFÍA No. 107</v>
      </c>
      <c r="F59" s="30" t="str">
        <f>+VLOOKUP(L59,PATOLOGÍAS!$D$3:$E$10,2,FALSE)</f>
        <v>Desgaste ondulatorio.</v>
      </c>
      <c r="G59" s="83" t="str">
        <f t="shared" si="51"/>
        <v>FOTOGRAFÍA No. 108</v>
      </c>
      <c r="J59" s="4">
        <v>7</v>
      </c>
      <c r="K59" s="4">
        <f t="shared" si="2"/>
        <v>107</v>
      </c>
      <c r="L59" s="4">
        <v>8</v>
      </c>
      <c r="M59" s="4">
        <f>+K59+1</f>
        <v>108</v>
      </c>
    </row>
    <row r="60" spans="2:14" ht="108.95" customHeight="1" x14ac:dyDescent="0.2">
      <c r="B60" s="459"/>
      <c r="C60" s="422"/>
      <c r="D60" s="28" t="str">
        <f>+VLOOKUP(J60,PATOLOGÍAS!$D$3:$E$10,2,FALSE)</f>
        <v>Shelling o descascaramiento.</v>
      </c>
      <c r="E60" s="13" t="str">
        <f>"FOTOGRAFÍA No. "&amp;K60</f>
        <v>FOTOGRAFÍA No. 109</v>
      </c>
      <c r="F60" s="28" t="str">
        <f>+VLOOKUP(L60,PATOLOGÍAS!$D$3:$E$10,2,FALSE)</f>
        <v>Rotura en los extremos.</v>
      </c>
      <c r="G60" s="84" t="str">
        <f t="shared" si="51"/>
        <v>FOTOGRAFÍA No. 110</v>
      </c>
      <c r="J60" s="4">
        <v>4</v>
      </c>
      <c r="K60" s="4">
        <f t="shared" si="2"/>
        <v>109</v>
      </c>
      <c r="L60" s="4">
        <v>1</v>
      </c>
      <c r="M60" s="4">
        <f>+K60+1</f>
        <v>110</v>
      </c>
    </row>
    <row r="61" spans="2:14" ht="108.95" customHeight="1" x14ac:dyDescent="0.2">
      <c r="B61" s="459"/>
      <c r="C61" s="422"/>
      <c r="D61" s="28" t="str">
        <f>+VLOOKUP(J61,PATOLOGÍAS!$D$3:$E$10,2,FALSE)</f>
        <v>Desgaste normal.</v>
      </c>
      <c r="E61" s="13" t="str">
        <f t="shared" ref="E61:E62" si="52">"FOTOGRAFÍA No. "&amp;K61</f>
        <v>FOTOGRAFÍA No. 111</v>
      </c>
      <c r="F61" s="28" t="str">
        <f>+VLOOKUP(L61,PATOLOGÍAS!$D$3:$E$10,2,FALSE)</f>
        <v>Shelling o descascaramiento.</v>
      </c>
      <c r="G61" s="84" t="str">
        <f t="shared" ref="G61:G62" si="53">"FOTOGRAFÍA No. "&amp;M61</f>
        <v>FOTOGRAFÍA No. 112</v>
      </c>
      <c r="J61" s="4">
        <v>7</v>
      </c>
      <c r="K61" s="4">
        <f t="shared" si="2"/>
        <v>111</v>
      </c>
      <c r="L61" s="4">
        <v>4</v>
      </c>
      <c r="M61" s="4">
        <f>+K61+1</f>
        <v>112</v>
      </c>
    </row>
    <row r="62" spans="2:14" ht="108.95" customHeight="1" x14ac:dyDescent="0.2">
      <c r="B62" s="459"/>
      <c r="C62" s="422"/>
      <c r="D62" s="28" t="str">
        <f>+VLOOKUP(J62,PATOLOGÍAS!$D$3:$E$10,2,FALSE)</f>
        <v>Desgaste normal.</v>
      </c>
      <c r="E62" s="13" t="str">
        <f t="shared" si="52"/>
        <v>FOTOGRAFÍA No. 113</v>
      </c>
      <c r="F62" s="28" t="str">
        <f>+VLOOKUP(L62,PATOLOGÍAS!$D$3:$E$10,2,FALSE)</f>
        <v>Desgaste normal.</v>
      </c>
      <c r="G62" s="84" t="str">
        <f t="shared" si="53"/>
        <v>FOTOGRAFÍA No. 114</v>
      </c>
      <c r="J62" s="4">
        <v>7</v>
      </c>
      <c r="K62" s="4">
        <f t="shared" si="2"/>
        <v>113</v>
      </c>
      <c r="L62" s="4">
        <v>7</v>
      </c>
      <c r="M62" s="4">
        <f>+K62+1</f>
        <v>114</v>
      </c>
    </row>
    <row r="63" spans="2:14" ht="108.95" customHeight="1" thickBot="1" x14ac:dyDescent="0.25">
      <c r="B63" s="563"/>
      <c r="C63" s="548"/>
      <c r="D63" s="27" t="str">
        <f>+VLOOKUP(J63,PATOLOGÍAS!$D$3:$E$10,2,FALSE)</f>
        <v>Shelling o descascaramiento.</v>
      </c>
      <c r="E63" s="85" t="str">
        <f t="shared" ref="E63:E67" si="54">"FOTOGRAFÍA No. "&amp;K63</f>
        <v>FOTOGRAFÍA No. 115</v>
      </c>
      <c r="F63" s="27" t="str">
        <f>+VLOOKUP(L63,PATOLOGÍAS!$D$3:$E$10,2,FALSE)</f>
        <v>Desgaste normal.</v>
      </c>
      <c r="G63" s="86" t="str">
        <f t="shared" ref="G63" si="55">"FOTOGRAFÍA No. "&amp;M63</f>
        <v>FOTOGRAFÍA No. 116</v>
      </c>
      <c r="J63" s="4">
        <v>4</v>
      </c>
      <c r="K63" s="4">
        <f t="shared" si="2"/>
        <v>115</v>
      </c>
      <c r="L63" s="4">
        <v>7</v>
      </c>
      <c r="M63" s="4">
        <f t="shared" ref="M63" si="56">+K63+1</f>
        <v>116</v>
      </c>
    </row>
    <row r="64" spans="2:14" ht="108.95" customHeight="1" x14ac:dyDescent="0.2">
      <c r="B64" s="539" t="str">
        <f>+RIELES!B63</f>
        <v>PK 45 + 000</v>
      </c>
      <c r="C64" s="425" t="str">
        <f>+RIELES!C63</f>
        <v>PK 46 + 000</v>
      </c>
      <c r="D64" s="61" t="str">
        <f>+VLOOKUP(J64,PATOLOGÍAS!$D$3:$E$10,2,FALSE)</f>
        <v>Shelling o descascaramiento.</v>
      </c>
      <c r="E64" s="87" t="str">
        <f t="shared" si="54"/>
        <v>FOTOGRAFÍA No. 117</v>
      </c>
      <c r="F64" s="61" t="str">
        <f>+VLOOKUP(L64,PATOLOGÍAS!$D$3:$E$10,2,FALSE)</f>
        <v>Roturas de las soldaduras.</v>
      </c>
      <c r="G64" s="88" t="str">
        <f t="shared" ref="G64" si="57">"FOTOGRAFÍA No. "&amp;M64</f>
        <v>FOTOGRAFÍA No. 118</v>
      </c>
      <c r="J64" s="4">
        <v>4</v>
      </c>
      <c r="K64" s="4">
        <f t="shared" si="2"/>
        <v>117</v>
      </c>
      <c r="L64" s="4">
        <v>5</v>
      </c>
      <c r="M64" s="4">
        <f>+K64+1</f>
        <v>118</v>
      </c>
    </row>
    <row r="65" spans="2:13" ht="108.95" customHeight="1" x14ac:dyDescent="0.2">
      <c r="B65" s="540"/>
      <c r="C65" s="426"/>
      <c r="D65" s="58" t="str">
        <f>+VLOOKUP(J65,PATOLOGÍAS!$D$3:$E$10,2,FALSE)</f>
        <v>Shelling o descascaramiento.</v>
      </c>
      <c r="E65" s="59" t="str">
        <f t="shared" si="54"/>
        <v>FOTOGRAFÍA No. 119</v>
      </c>
      <c r="F65" s="58" t="str">
        <f>+VLOOKUP(L65,PATOLOGÍAS!$D$3:$E$10,2,FALSE)</f>
        <v>Roturas de las soldaduras.</v>
      </c>
      <c r="G65" s="89" t="str">
        <f t="shared" ref="G65:G67" si="58">"FOTOGRAFÍA No. "&amp;M65</f>
        <v>FOTOGRAFÍA No. 120</v>
      </c>
      <c r="J65" s="4">
        <v>4</v>
      </c>
      <c r="K65" s="4">
        <f t="shared" si="2"/>
        <v>119</v>
      </c>
      <c r="L65" s="4">
        <v>5</v>
      </c>
      <c r="M65" s="4">
        <f t="shared" ref="M65:M68" si="59">+K65+1</f>
        <v>120</v>
      </c>
    </row>
    <row r="66" spans="2:13" ht="108.95" customHeight="1" x14ac:dyDescent="0.2">
      <c r="B66" s="540"/>
      <c r="C66" s="426"/>
      <c r="D66" s="58" t="str">
        <f>+VLOOKUP(J66,PATOLOGÍAS!$D$3:$E$10,2,FALSE)</f>
        <v>Shelling o descascaramiento.</v>
      </c>
      <c r="E66" s="59" t="str">
        <f t="shared" si="54"/>
        <v>FOTOGRAFÍA No. 121</v>
      </c>
      <c r="F66" s="58" t="str">
        <f>+VLOOKUP(L66,PATOLOGÍAS!$D$3:$E$10,2,FALSE)</f>
        <v>Desgaste normal.</v>
      </c>
      <c r="G66" s="89" t="str">
        <f t="shared" si="58"/>
        <v>FOTOGRAFÍA No. 122</v>
      </c>
      <c r="J66" s="4">
        <v>4</v>
      </c>
      <c r="K66" s="4">
        <f t="shared" si="2"/>
        <v>121</v>
      </c>
      <c r="L66" s="4">
        <v>7</v>
      </c>
      <c r="M66" s="4">
        <f t="shared" si="59"/>
        <v>122</v>
      </c>
    </row>
    <row r="67" spans="2:13" ht="108.95" customHeight="1" x14ac:dyDescent="0.2">
      <c r="B67" s="540"/>
      <c r="C67" s="426"/>
      <c r="D67" s="58" t="str">
        <f>+VLOOKUP(J67,PATOLOGÍAS!$D$3:$E$10,2,FALSE)</f>
        <v>Desgaste normal.</v>
      </c>
      <c r="E67" s="59" t="str">
        <f t="shared" si="54"/>
        <v>FOTOGRAFÍA No. 123</v>
      </c>
      <c r="F67" s="58" t="str">
        <f>+VLOOKUP(L67,PATOLOGÍAS!$D$3:$E$10,2,FALSE)</f>
        <v>Desgaste normal.</v>
      </c>
      <c r="G67" s="89" t="str">
        <f t="shared" si="58"/>
        <v>FOTOGRAFÍA No. 124</v>
      </c>
      <c r="J67" s="4">
        <v>7</v>
      </c>
      <c r="K67" s="4">
        <f t="shared" si="2"/>
        <v>123</v>
      </c>
      <c r="L67" s="4">
        <v>7</v>
      </c>
      <c r="M67" s="4">
        <f t="shared" si="59"/>
        <v>124</v>
      </c>
    </row>
    <row r="68" spans="2:13" ht="108.95" customHeight="1" thickBot="1" x14ac:dyDescent="0.25">
      <c r="B68" s="541"/>
      <c r="C68" s="427"/>
      <c r="D68" s="90" t="str">
        <f>+VLOOKUP(J68,PATOLOGÍAS!$D$3:$E$10,2,FALSE)</f>
        <v>Shelling o descascaramiento.</v>
      </c>
      <c r="E68" s="91" t="str">
        <f t="shared" ref="E68" si="60">"FOTOGRAFÍA No. "&amp;K68</f>
        <v>FOTOGRAFÍA No. 125</v>
      </c>
      <c r="F68" s="90" t="str">
        <f>+VLOOKUP(L68,PATOLOGÍAS!$D$3:$E$10,2,FALSE)</f>
        <v>Shelling o descascaramiento.</v>
      </c>
      <c r="G68" s="92" t="str">
        <f t="shared" ref="G68" si="61">"FOTOGRAFÍA No. "&amp;M68</f>
        <v>FOTOGRAFÍA No. 126</v>
      </c>
      <c r="J68" s="4">
        <v>4</v>
      </c>
      <c r="K68" s="4">
        <f t="shared" si="2"/>
        <v>125</v>
      </c>
      <c r="L68" s="4">
        <v>4</v>
      </c>
      <c r="M68" s="4">
        <f t="shared" si="59"/>
        <v>126</v>
      </c>
    </row>
    <row r="69" spans="2:13" ht="108.95" customHeight="1" x14ac:dyDescent="0.2">
      <c r="B69" s="542" t="str">
        <f>+RIELES!B68</f>
        <v>PK 46 + 000</v>
      </c>
      <c r="C69" s="544" t="str">
        <f>+RIELES!C68</f>
        <v>PK 47 + 000</v>
      </c>
      <c r="D69" s="35" t="str">
        <f>+VLOOKUP(J69,PATOLOGÍAS!$D$3:$E$10,2,FALSE)</f>
        <v>Desgaste normal.</v>
      </c>
      <c r="E69" s="93" t="str">
        <f t="shared" ref="E69" si="62">"FOTOGRAFÍA No. "&amp;K69</f>
        <v>FOTOGRAFÍA No. 127</v>
      </c>
      <c r="F69" s="35" t="str">
        <f>+VLOOKUP(L69,PATOLOGÍAS!$D$3:$E$10,2,FALSE)</f>
        <v>Shelling o descascaramiento.</v>
      </c>
      <c r="G69" s="94" t="str">
        <f t="shared" ref="G69" si="63">"FOTOGRAFÍA No. "&amp;M69</f>
        <v>FOTOGRAFÍA No. 128</v>
      </c>
      <c r="J69" s="4">
        <v>7</v>
      </c>
      <c r="K69" s="4">
        <f t="shared" si="2"/>
        <v>127</v>
      </c>
      <c r="L69" s="4">
        <v>4</v>
      </c>
      <c r="M69" s="4">
        <f>+K69+1</f>
        <v>128</v>
      </c>
    </row>
    <row r="70" spans="2:13" ht="108.95" customHeight="1" x14ac:dyDescent="0.2">
      <c r="B70" s="424"/>
      <c r="C70" s="423"/>
      <c r="D70" s="40" t="str">
        <f>+VLOOKUP(J70,PATOLOGÍAS!$D$3:$E$10,2,FALSE)</f>
        <v>Piel de serpiente.</v>
      </c>
      <c r="E70" s="20" t="str">
        <f t="shared" ref="E70:E73" si="64">"FOTOGRAFÍA No. "&amp;K70</f>
        <v>FOTOGRAFÍA No. 129</v>
      </c>
      <c r="F70" s="40" t="str">
        <f>+VLOOKUP(L70,PATOLOGÍAS!$D$3:$E$10,2,FALSE)</f>
        <v>Desgaste normal.</v>
      </c>
      <c r="G70" s="95" t="str">
        <f t="shared" ref="G70:G73" si="65">"FOTOGRAFÍA No. "&amp;M70</f>
        <v>FOTOGRAFÍA No. 130</v>
      </c>
      <c r="J70" s="4">
        <v>3</v>
      </c>
      <c r="K70" s="4">
        <f t="shared" si="2"/>
        <v>129</v>
      </c>
      <c r="L70" s="4">
        <v>7</v>
      </c>
      <c r="M70" s="4">
        <f>+K70+1</f>
        <v>130</v>
      </c>
    </row>
    <row r="71" spans="2:13" ht="108.95" customHeight="1" x14ac:dyDescent="0.2">
      <c r="B71" s="424"/>
      <c r="C71" s="423"/>
      <c r="D71" s="40" t="str">
        <f>+VLOOKUP(J71,PATOLOGÍAS!$D$3:$E$10,2,FALSE)</f>
        <v>Desgaste normal.</v>
      </c>
      <c r="E71" s="20" t="str">
        <f t="shared" si="64"/>
        <v>FOTOGRAFÍA No. 131</v>
      </c>
      <c r="F71" s="40" t="str">
        <f>+VLOOKUP(L71,PATOLOGÍAS!$D$3:$E$10,2,FALSE)</f>
        <v>Shelling o descascaramiento.</v>
      </c>
      <c r="G71" s="95" t="str">
        <f t="shared" si="65"/>
        <v>FOTOGRAFÍA No. 132</v>
      </c>
      <c r="J71" s="4">
        <v>7</v>
      </c>
      <c r="K71" s="4">
        <f t="shared" si="2"/>
        <v>131</v>
      </c>
      <c r="L71" s="4">
        <v>4</v>
      </c>
      <c r="M71" s="4">
        <f t="shared" ref="M71:M73" si="66">+K71+1</f>
        <v>132</v>
      </c>
    </row>
    <row r="72" spans="2:13" ht="108.95" customHeight="1" x14ac:dyDescent="0.2">
      <c r="B72" s="424"/>
      <c r="C72" s="423"/>
      <c r="D72" s="40" t="str">
        <f>+VLOOKUP(J72,PATOLOGÍAS!$D$3:$E$10,2,FALSE)</f>
        <v>Desgaste normal.</v>
      </c>
      <c r="E72" s="20" t="str">
        <f t="shared" si="64"/>
        <v>FOTOGRAFÍA No. 133</v>
      </c>
      <c r="F72" s="40" t="str">
        <f>+VLOOKUP(L72,PATOLOGÍAS!$D$3:$E$10,2,FALSE)</f>
        <v>Desgaste normal.</v>
      </c>
      <c r="G72" s="95" t="str">
        <f t="shared" si="65"/>
        <v>FOTOGRAFÍA No. 134</v>
      </c>
      <c r="J72" s="4">
        <v>7</v>
      </c>
      <c r="K72" s="4">
        <f t="shared" si="2"/>
        <v>133</v>
      </c>
      <c r="L72" s="4">
        <v>7</v>
      </c>
      <c r="M72" s="4">
        <f t="shared" si="66"/>
        <v>134</v>
      </c>
    </row>
    <row r="73" spans="2:13" ht="108.95" customHeight="1" thickBot="1" x14ac:dyDescent="0.25">
      <c r="B73" s="543"/>
      <c r="C73" s="545"/>
      <c r="D73" s="25" t="str">
        <f>+VLOOKUP(J73,PATOLOGÍAS!$D$3:$E$10,2,FALSE)</f>
        <v>Shelling o descascaramiento.</v>
      </c>
      <c r="E73" s="96" t="str">
        <f t="shared" si="64"/>
        <v>FOTOGRAFÍA No. 135</v>
      </c>
      <c r="F73" s="25" t="str">
        <f>+VLOOKUP(L73,PATOLOGÍAS!$D$3:$E$10,2,FALSE)</f>
        <v>Rotura en los extremos.</v>
      </c>
      <c r="G73" s="97" t="str">
        <f t="shared" si="65"/>
        <v>FOTOGRAFÍA No. 136</v>
      </c>
      <c r="J73" s="4">
        <v>4</v>
      </c>
      <c r="K73" s="4">
        <f t="shared" si="2"/>
        <v>135</v>
      </c>
      <c r="L73" s="4">
        <v>1</v>
      </c>
      <c r="M73" s="4">
        <f t="shared" si="66"/>
        <v>136</v>
      </c>
    </row>
    <row r="74" spans="2:13" ht="108.95" customHeight="1" x14ac:dyDescent="0.2">
      <c r="B74" s="564" t="str">
        <f>+RIELES!B73</f>
        <v>PK 47 + 000</v>
      </c>
      <c r="C74" s="478" t="str">
        <f>+RIELES!C73</f>
        <v>PK 48 + 000</v>
      </c>
      <c r="D74" s="43" t="str">
        <f>+VLOOKUP(J74,PATOLOGÍAS!$D$3:$E$10,2,FALSE)</f>
        <v>Desgaste normal.</v>
      </c>
      <c r="E74" s="98" t="str">
        <f t="shared" ref="E74" si="67">"FOTOGRAFÍA No. "&amp;K74</f>
        <v>FOTOGRAFÍA No. 137</v>
      </c>
      <c r="F74" s="43" t="str">
        <f>+VLOOKUP(L74,PATOLOGÍAS!$D$3:$E$10,2,FALSE)</f>
        <v>Shelling o descascaramiento.</v>
      </c>
      <c r="G74" s="99" t="str">
        <f t="shared" ref="G74" si="68">"FOTOGRAFÍA No. "&amp;M74</f>
        <v>FOTOGRAFÍA No. 138</v>
      </c>
      <c r="J74" s="4">
        <v>7</v>
      </c>
      <c r="K74" s="4">
        <f t="shared" si="2"/>
        <v>137</v>
      </c>
      <c r="L74" s="4">
        <v>4</v>
      </c>
      <c r="M74" s="4">
        <f>+K74+1</f>
        <v>138</v>
      </c>
    </row>
    <row r="75" spans="2:13" ht="108.95" customHeight="1" x14ac:dyDescent="0.2">
      <c r="B75" s="565"/>
      <c r="C75" s="479"/>
      <c r="D75" s="65" t="str">
        <f>+VLOOKUP(J75,PATOLOGÍAS!$D$3:$E$10,2,FALSE)</f>
        <v>Shelling o descascaramiento.</v>
      </c>
      <c r="E75" s="81" t="str">
        <f t="shared" ref="E75:E78" si="69">"FOTOGRAFÍA No. "&amp;K75</f>
        <v>FOTOGRAFÍA No. 139</v>
      </c>
      <c r="F75" s="65" t="str">
        <f>+VLOOKUP(L75,PATOLOGÍAS!$D$3:$E$10,2,FALSE)</f>
        <v>Piel de serpiente.</v>
      </c>
      <c r="G75" s="100" t="str">
        <f t="shared" ref="G75:G78" si="70">"FOTOGRAFÍA No. "&amp;M75</f>
        <v>FOTOGRAFÍA No. 140</v>
      </c>
      <c r="J75" s="4">
        <v>4</v>
      </c>
      <c r="K75" s="4">
        <f t="shared" si="2"/>
        <v>139</v>
      </c>
      <c r="L75" s="4">
        <v>3</v>
      </c>
      <c r="M75" s="4">
        <f>+K75+1</f>
        <v>140</v>
      </c>
    </row>
    <row r="76" spans="2:13" ht="108.95" customHeight="1" x14ac:dyDescent="0.2">
      <c r="B76" s="565"/>
      <c r="C76" s="479"/>
      <c r="D76" s="65" t="str">
        <f>+VLOOKUP(J76,PATOLOGÍAS!$D$3:$E$10,2,FALSE)</f>
        <v>Rotura en los extremos.</v>
      </c>
      <c r="E76" s="81" t="str">
        <f t="shared" si="69"/>
        <v>FOTOGRAFÍA No. 141</v>
      </c>
      <c r="F76" s="65" t="str">
        <f>+VLOOKUP(L76,PATOLOGÍAS!$D$3:$E$10,2,FALSE)</f>
        <v>Roturas de las soldaduras.</v>
      </c>
      <c r="G76" s="100" t="str">
        <f t="shared" si="70"/>
        <v>FOTOGRAFÍA No. 142</v>
      </c>
      <c r="J76" s="4">
        <v>1</v>
      </c>
      <c r="K76" s="4">
        <f t="shared" si="2"/>
        <v>141</v>
      </c>
      <c r="L76" s="4">
        <v>5</v>
      </c>
      <c r="M76" s="4">
        <f t="shared" ref="M76:M78" si="71">+K76+1</f>
        <v>142</v>
      </c>
    </row>
    <row r="77" spans="2:13" ht="108.95" customHeight="1" x14ac:dyDescent="0.2">
      <c r="B77" s="565"/>
      <c r="C77" s="479"/>
      <c r="D77" s="65" t="str">
        <f>+VLOOKUP(J77,PATOLOGÍAS!$D$3:$E$10,2,FALSE)</f>
        <v>Desgaste normal.</v>
      </c>
      <c r="E77" s="81" t="str">
        <f t="shared" si="69"/>
        <v>FOTOGRAFÍA No. 143</v>
      </c>
      <c r="F77" s="65" t="str">
        <f>+VLOOKUP(L77,PATOLOGÍAS!$D$3:$E$10,2,FALSE)</f>
        <v>Shelling o descascaramiento.</v>
      </c>
      <c r="G77" s="100" t="str">
        <f t="shared" si="70"/>
        <v>FOTOGRAFÍA No. 144</v>
      </c>
      <c r="J77" s="4">
        <v>7</v>
      </c>
      <c r="K77" s="4">
        <f t="shared" si="2"/>
        <v>143</v>
      </c>
      <c r="L77" s="4">
        <v>4</v>
      </c>
      <c r="M77" s="4">
        <f t="shared" si="71"/>
        <v>144</v>
      </c>
    </row>
    <row r="78" spans="2:13" ht="108.95" customHeight="1" thickBot="1" x14ac:dyDescent="0.25">
      <c r="B78" s="566"/>
      <c r="C78" s="567"/>
      <c r="D78" s="101" t="str">
        <f>+VLOOKUP(J78,PATOLOGÍAS!$D$3:$E$10,2,FALSE)</f>
        <v>Desgaste normal.</v>
      </c>
      <c r="E78" s="102" t="str">
        <f t="shared" si="69"/>
        <v>FOTOGRAFÍA No. 145</v>
      </c>
      <c r="F78" s="101" t="str">
        <f>+VLOOKUP(L78,PATOLOGÍAS!$D$3:$E$10,2,FALSE)</f>
        <v>Desgaste normal.</v>
      </c>
      <c r="G78" s="103" t="str">
        <f t="shared" si="70"/>
        <v>FOTOGRAFÍA No. 146</v>
      </c>
      <c r="J78" s="4">
        <v>7</v>
      </c>
      <c r="K78" s="4">
        <f t="shared" si="2"/>
        <v>145</v>
      </c>
      <c r="L78" s="4">
        <v>7</v>
      </c>
      <c r="M78" s="4">
        <f t="shared" si="71"/>
        <v>146</v>
      </c>
    </row>
    <row r="79" spans="2:13" ht="108.95" customHeight="1" x14ac:dyDescent="0.2">
      <c r="B79" s="562" t="str">
        <f>+RIELES!B78</f>
        <v>PK 48 + 000</v>
      </c>
      <c r="C79" s="456" t="str">
        <f>+RIELES!C78</f>
        <v>PK 49 + 000</v>
      </c>
      <c r="D79" s="32" t="str">
        <f>+VLOOKUP(J79,PATOLOGÍAS!$D$3:$E$10,2,FALSE)</f>
        <v>Desgaste normal.</v>
      </c>
      <c r="E79" s="104" t="str">
        <f t="shared" ref="E79" si="72">"FOTOGRAFÍA No. "&amp;K79</f>
        <v>FOTOGRAFÍA No. 147</v>
      </c>
      <c r="F79" s="32" t="str">
        <f>+VLOOKUP(L79,PATOLOGÍAS!$D$3:$E$10,2,FALSE)</f>
        <v>Shelling o descascaramiento.</v>
      </c>
      <c r="G79" s="105" t="str">
        <f t="shared" ref="G79" si="73">"FOTOGRAFÍA No. "&amp;M79</f>
        <v>FOTOGRAFÍA No. 148</v>
      </c>
      <c r="J79" s="4">
        <v>7</v>
      </c>
      <c r="K79" s="4">
        <f t="shared" si="2"/>
        <v>147</v>
      </c>
      <c r="L79" s="4">
        <v>4</v>
      </c>
      <c r="M79" s="4">
        <f t="shared" ref="M79:M85" si="74">+K79+1</f>
        <v>148</v>
      </c>
    </row>
    <row r="80" spans="2:13" ht="108.95" customHeight="1" x14ac:dyDescent="0.2">
      <c r="B80" s="430"/>
      <c r="C80" s="432"/>
      <c r="D80" s="39" t="str">
        <f>+VLOOKUP(J80,PATOLOGÍAS!$D$3:$E$10,2,FALSE)</f>
        <v>Shelling o descascaramiento.</v>
      </c>
      <c r="E80" s="21" t="str">
        <f t="shared" ref="E80:E81" si="75">"FOTOGRAFÍA No. "&amp;K80</f>
        <v>FOTOGRAFÍA No. 149</v>
      </c>
      <c r="F80" s="39" t="str">
        <f>+VLOOKUP(L80,PATOLOGÍAS!$D$3:$E$10,2,FALSE)</f>
        <v>Rotura en los extremos.</v>
      </c>
      <c r="G80" s="106" t="str">
        <f t="shared" ref="G80:G81" si="76">"FOTOGRAFÍA No. "&amp;M80</f>
        <v>FOTOGRAFÍA No. 150</v>
      </c>
      <c r="J80" s="4">
        <v>4</v>
      </c>
      <c r="K80" s="4">
        <f t="shared" si="2"/>
        <v>149</v>
      </c>
      <c r="L80" s="4">
        <v>1</v>
      </c>
      <c r="M80" s="4">
        <f t="shared" si="74"/>
        <v>150</v>
      </c>
    </row>
    <row r="81" spans="2:13" ht="108.95" customHeight="1" x14ac:dyDescent="0.2">
      <c r="B81" s="430"/>
      <c r="C81" s="432"/>
      <c r="D81" s="39" t="str">
        <f>+VLOOKUP(J81,PATOLOGÍAS!$D$3:$E$10,2,FALSE)</f>
        <v>Roturas de las soldaduras.</v>
      </c>
      <c r="E81" s="21" t="str">
        <f t="shared" si="75"/>
        <v>FOTOGRAFÍA No. 151</v>
      </c>
      <c r="F81" s="39" t="str">
        <f>+VLOOKUP(L81,PATOLOGÍAS!$D$3:$E$10,2,FALSE)</f>
        <v>Shelling o descascaramiento.</v>
      </c>
      <c r="G81" s="106" t="str">
        <f t="shared" si="76"/>
        <v>FOTOGRAFÍA No. 152</v>
      </c>
      <c r="J81" s="4">
        <v>5</v>
      </c>
      <c r="K81" s="4">
        <f t="shared" si="2"/>
        <v>151</v>
      </c>
      <c r="L81" s="4">
        <v>4</v>
      </c>
      <c r="M81" s="4">
        <f t="shared" si="74"/>
        <v>152</v>
      </c>
    </row>
    <row r="82" spans="2:13" ht="108.95" customHeight="1" x14ac:dyDescent="0.2">
      <c r="B82" s="430"/>
      <c r="C82" s="432"/>
      <c r="D82" s="39" t="str">
        <f>+VLOOKUP(J82,PATOLOGÍAS!$D$3:$E$10,2,FALSE)</f>
        <v>Shelling o descascaramiento.</v>
      </c>
      <c r="E82" s="21" t="str">
        <f t="shared" ref="E82" si="77">"FOTOGRAFÍA No. "&amp;K82</f>
        <v>FOTOGRAFÍA No. 153</v>
      </c>
      <c r="F82" s="39" t="str">
        <f>+VLOOKUP(L82,PATOLOGÍAS!$D$3:$E$10,2,FALSE)</f>
        <v>Shelling o descascaramiento.</v>
      </c>
      <c r="G82" s="106" t="str">
        <f t="shared" ref="G82" si="78">"FOTOGRAFÍA No. "&amp;M82</f>
        <v>FOTOGRAFÍA No. 154</v>
      </c>
      <c r="J82" s="4">
        <v>4</v>
      </c>
      <c r="K82" s="4">
        <f t="shared" si="2"/>
        <v>153</v>
      </c>
      <c r="L82" s="4">
        <v>4</v>
      </c>
      <c r="M82" s="4">
        <f t="shared" si="74"/>
        <v>154</v>
      </c>
    </row>
    <row r="83" spans="2:13" ht="108.95" customHeight="1" thickBot="1" x14ac:dyDescent="0.25">
      <c r="B83" s="431"/>
      <c r="C83" s="433"/>
      <c r="D83" s="60" t="str">
        <f>+VLOOKUP(J83,PATOLOGÍAS!$D$3:$E$10,2,FALSE)</f>
        <v>Rotura en los extremos.</v>
      </c>
      <c r="E83" s="107" t="str">
        <f t="shared" ref="E83" si="79">"FOTOGRAFÍA No. "&amp;K83</f>
        <v>FOTOGRAFÍA No. 155</v>
      </c>
      <c r="F83" s="60" t="str">
        <f>+VLOOKUP(L83,PATOLOGÍAS!$D$3:$E$10,2,FALSE)</f>
        <v>Roturas de las soldaduras.</v>
      </c>
      <c r="G83" s="108" t="str">
        <f t="shared" ref="G83" si="80">"FOTOGRAFÍA No. "&amp;M83</f>
        <v>FOTOGRAFÍA No. 156</v>
      </c>
      <c r="J83" s="4">
        <v>1</v>
      </c>
      <c r="K83" s="4">
        <f t="shared" si="2"/>
        <v>155</v>
      </c>
      <c r="L83" s="4">
        <v>5</v>
      </c>
      <c r="M83" s="4">
        <f t="shared" si="74"/>
        <v>156</v>
      </c>
    </row>
    <row r="84" spans="2:13" ht="108.95" customHeight="1" x14ac:dyDescent="0.2">
      <c r="B84" s="458" t="str">
        <f>+RIELES!B83</f>
        <v>PK 49 + 000</v>
      </c>
      <c r="C84" s="421" t="str">
        <f>+RIELES!C83</f>
        <v>PK 50 + 000</v>
      </c>
      <c r="D84" s="30" t="str">
        <f>+VLOOKUP(J84,PATOLOGÍAS!$D$3:$E$10,2,FALSE)</f>
        <v>Desgaste normal.</v>
      </c>
      <c r="E84" s="82" t="str">
        <f t="shared" ref="E84" si="81">"FOTOGRAFÍA No. "&amp;K84</f>
        <v>FOTOGRAFÍA No. 157</v>
      </c>
      <c r="F84" s="30" t="str">
        <f>+VLOOKUP(L84,PATOLOGÍAS!$D$3:$E$10,2,FALSE)</f>
        <v>Shelling o descascaramiento.</v>
      </c>
      <c r="G84" s="83" t="str">
        <f t="shared" ref="G84" si="82">"FOTOGRAFÍA No. "&amp;M84</f>
        <v>FOTOGRAFÍA No. 158</v>
      </c>
      <c r="J84" s="4">
        <v>7</v>
      </c>
      <c r="K84" s="4">
        <f t="shared" si="2"/>
        <v>157</v>
      </c>
      <c r="L84" s="4">
        <v>4</v>
      </c>
      <c r="M84" s="4">
        <f t="shared" si="74"/>
        <v>158</v>
      </c>
    </row>
    <row r="85" spans="2:13" ht="108.95" customHeight="1" x14ac:dyDescent="0.2">
      <c r="B85" s="459"/>
      <c r="C85" s="422"/>
      <c r="D85" s="28" t="str">
        <f>+VLOOKUP(J85,PATOLOGÍAS!$D$3:$E$10,2,FALSE)</f>
        <v>Shelling o descascaramiento.</v>
      </c>
      <c r="E85" s="13" t="str">
        <f t="shared" ref="E85:E87" si="83">"FOTOGRAFÍA No. "&amp;K85</f>
        <v>FOTOGRAFÍA No. 159</v>
      </c>
      <c r="F85" s="28" t="str">
        <f>+VLOOKUP(L85,PATOLOGÍAS!$D$3:$E$10,2,FALSE)</f>
        <v>Desgaste normal.</v>
      </c>
      <c r="G85" s="84" t="str">
        <f t="shared" ref="G85:G87" si="84">"FOTOGRAFÍA No. "&amp;M85</f>
        <v>FOTOGRAFÍA No. 160</v>
      </c>
      <c r="J85" s="4">
        <v>4</v>
      </c>
      <c r="K85" s="4">
        <f t="shared" si="2"/>
        <v>159</v>
      </c>
      <c r="L85" s="4">
        <v>7</v>
      </c>
      <c r="M85" s="4">
        <f t="shared" si="74"/>
        <v>160</v>
      </c>
    </row>
    <row r="86" spans="2:13" ht="108.95" customHeight="1" x14ac:dyDescent="0.2">
      <c r="B86" s="459"/>
      <c r="C86" s="422"/>
      <c r="D86" s="28" t="str">
        <f>+VLOOKUP(J86,PATOLOGÍAS!$D$3:$E$10,2,FALSE)</f>
        <v>Desgaste ondulatorio.</v>
      </c>
      <c r="E86" s="13" t="str">
        <f t="shared" si="83"/>
        <v>FOTOGRAFÍA No. 161</v>
      </c>
      <c r="F86" s="28" t="str">
        <f>+VLOOKUP(L86,PATOLOGÍAS!$D$3:$E$10,2,FALSE)</f>
        <v>Desgaste ondulatorio.</v>
      </c>
      <c r="G86" s="84" t="str">
        <f t="shared" si="84"/>
        <v>FOTOGRAFÍA No. 162</v>
      </c>
      <c r="J86" s="4">
        <v>8</v>
      </c>
      <c r="K86" s="4">
        <f t="shared" si="2"/>
        <v>161</v>
      </c>
      <c r="L86" s="4">
        <v>8</v>
      </c>
      <c r="M86" s="4">
        <f t="shared" ref="M86:M88" si="85">+K86+1</f>
        <v>162</v>
      </c>
    </row>
    <row r="87" spans="2:13" ht="108.95" customHeight="1" x14ac:dyDescent="0.2">
      <c r="B87" s="459"/>
      <c r="C87" s="422"/>
      <c r="D87" s="28" t="str">
        <f>+VLOOKUP(J87,PATOLOGÍAS!$D$3:$E$10,2,FALSE)</f>
        <v>Shelling o descascaramiento.</v>
      </c>
      <c r="E87" s="13" t="str">
        <f t="shared" si="83"/>
        <v>FOTOGRAFÍA No. 163</v>
      </c>
      <c r="F87" s="28" t="str">
        <f>+VLOOKUP(L87,PATOLOGÍAS!$D$3:$E$10,2,FALSE)</f>
        <v>Shelling o descascaramiento.</v>
      </c>
      <c r="G87" s="84" t="str">
        <f t="shared" si="84"/>
        <v>FOTOGRAFÍA No. 164</v>
      </c>
      <c r="J87" s="4">
        <v>4</v>
      </c>
      <c r="K87" s="4">
        <f t="shared" si="2"/>
        <v>163</v>
      </c>
      <c r="L87" s="4">
        <v>4</v>
      </c>
      <c r="M87" s="4">
        <f t="shared" si="85"/>
        <v>164</v>
      </c>
    </row>
    <row r="88" spans="2:13" ht="108.95" customHeight="1" thickBot="1" x14ac:dyDescent="0.25">
      <c r="B88" s="563"/>
      <c r="C88" s="548"/>
      <c r="D88" s="27" t="str">
        <f>+VLOOKUP(J88,PATOLOGÍAS!$D$3:$E$10,2,FALSE)</f>
        <v>Desgaste normal.</v>
      </c>
      <c r="E88" s="85" t="str">
        <f t="shared" ref="E88" si="86">"FOTOGRAFÍA No. "&amp;K88</f>
        <v>FOTOGRAFÍA No. 165</v>
      </c>
      <c r="F88" s="27" t="str">
        <f>+VLOOKUP(L88,PATOLOGÍAS!$D$3:$E$10,2,FALSE)</f>
        <v>Shelling o descascaramiento.</v>
      </c>
      <c r="G88" s="86" t="str">
        <f t="shared" ref="G88" si="87">"FOTOGRAFÍA No. "&amp;M88</f>
        <v>FOTOGRAFÍA No. 166</v>
      </c>
      <c r="J88" s="4">
        <v>7</v>
      </c>
      <c r="K88" s="4">
        <f t="shared" si="2"/>
        <v>165</v>
      </c>
      <c r="L88" s="4">
        <v>4</v>
      </c>
      <c r="M88" s="4">
        <f t="shared" si="85"/>
        <v>166</v>
      </c>
    </row>
    <row r="89" spans="2:13" ht="108.95" customHeight="1" x14ac:dyDescent="0.2">
      <c r="B89" s="539" t="str">
        <f>+RIELES!B88</f>
        <v>PK 50 + 000</v>
      </c>
      <c r="C89" s="425" t="str">
        <f>+RIELES!C88</f>
        <v>PK 51 + 000</v>
      </c>
      <c r="D89" s="61" t="str">
        <f>+VLOOKUP(J89,PATOLOGÍAS!$D$3:$E$10,2,FALSE)</f>
        <v>Roturas de las soldaduras.</v>
      </c>
      <c r="E89" s="87" t="str">
        <f t="shared" ref="E89" si="88">"FOTOGRAFÍA No. "&amp;K89</f>
        <v>FOTOGRAFÍA No. 167</v>
      </c>
      <c r="F89" s="61" t="str">
        <f>+VLOOKUP(L89,PATOLOGÍAS!$D$3:$E$10,2,FALSE)</f>
        <v>Desgaste normal.</v>
      </c>
      <c r="G89" s="88" t="str">
        <f t="shared" ref="G89" si="89">"FOTOGRAFÍA No. "&amp;M89</f>
        <v>FOTOGRAFÍA No. 168</v>
      </c>
      <c r="J89" s="4">
        <v>5</v>
      </c>
      <c r="K89" s="4">
        <f t="shared" si="2"/>
        <v>167</v>
      </c>
      <c r="L89" s="4">
        <v>7</v>
      </c>
      <c r="M89" s="4">
        <f>+K89+1</f>
        <v>168</v>
      </c>
    </row>
    <row r="90" spans="2:13" ht="108.95" customHeight="1" x14ac:dyDescent="0.2">
      <c r="B90" s="540"/>
      <c r="C90" s="426"/>
      <c r="D90" s="58" t="str">
        <f>+VLOOKUP(J90,PATOLOGÍAS!$D$3:$E$10,2,FALSE)</f>
        <v>Piel de serpiente.</v>
      </c>
      <c r="E90" s="59" t="str">
        <f t="shared" ref="E90" si="90">"FOTOGRAFÍA No. "&amp;K90</f>
        <v>FOTOGRAFÍA No. 169</v>
      </c>
      <c r="F90" s="58" t="str">
        <f>+VLOOKUP(L90,PATOLOGÍAS!$D$3:$E$10,2,FALSE)</f>
        <v>Shelling o descascaramiento.</v>
      </c>
      <c r="G90" s="89" t="str">
        <f t="shared" ref="G90" si="91">"FOTOGRAFÍA No. "&amp;M90</f>
        <v>FOTOGRAFÍA No. 170</v>
      </c>
      <c r="J90" s="4">
        <v>3</v>
      </c>
      <c r="K90" s="4">
        <f t="shared" si="2"/>
        <v>169</v>
      </c>
      <c r="L90" s="4">
        <v>4</v>
      </c>
      <c r="M90" s="4">
        <f>+K90+1</f>
        <v>170</v>
      </c>
    </row>
    <row r="91" spans="2:13" ht="108.95" customHeight="1" x14ac:dyDescent="0.2">
      <c r="B91" s="540"/>
      <c r="C91" s="426"/>
      <c r="D91" s="58" t="str">
        <f>+VLOOKUP(J91,PATOLOGÍAS!$D$3:$E$10,2,FALSE)</f>
        <v>Desgaste normal.</v>
      </c>
      <c r="E91" s="59" t="str">
        <f t="shared" ref="E91" si="92">"FOTOGRAFÍA No. "&amp;K91</f>
        <v>FOTOGRAFÍA No. 171</v>
      </c>
      <c r="F91" s="58" t="str">
        <f>+VLOOKUP(L91,PATOLOGÍAS!$D$3:$E$10,2,FALSE)</f>
        <v>Shelling o descascaramiento.</v>
      </c>
      <c r="G91" s="89" t="str">
        <f t="shared" ref="G91" si="93">"FOTOGRAFÍA No. "&amp;M91</f>
        <v>FOTOGRAFÍA No. 172</v>
      </c>
      <c r="J91" s="4">
        <v>7</v>
      </c>
      <c r="K91" s="4">
        <f t="shared" si="2"/>
        <v>171</v>
      </c>
      <c r="L91" s="4">
        <v>4</v>
      </c>
      <c r="M91" s="4">
        <f t="shared" ref="M91:M93" si="94">+K91+1</f>
        <v>172</v>
      </c>
    </row>
    <row r="92" spans="2:13" ht="108.95" customHeight="1" x14ac:dyDescent="0.2">
      <c r="B92" s="540"/>
      <c r="C92" s="426"/>
      <c r="D92" s="58" t="str">
        <f>+VLOOKUP(J92,PATOLOGÍAS!$D$3:$E$10,2,FALSE)</f>
        <v>Shelling o descascaramiento.</v>
      </c>
      <c r="E92" s="59" t="str">
        <f t="shared" ref="E92:E93" si="95">"FOTOGRAFÍA No. "&amp;K92</f>
        <v>FOTOGRAFÍA No. 173</v>
      </c>
      <c r="F92" s="58" t="str">
        <f>+VLOOKUP(L92,PATOLOGÍAS!$D$3:$E$10,2,FALSE)</f>
        <v>Piel de serpiente.</v>
      </c>
      <c r="G92" s="89" t="str">
        <f t="shared" ref="G92:G93" si="96">"FOTOGRAFÍA No. "&amp;M92</f>
        <v>FOTOGRAFÍA No. 174</v>
      </c>
      <c r="J92" s="4">
        <v>4</v>
      </c>
      <c r="K92" s="4">
        <f t="shared" si="2"/>
        <v>173</v>
      </c>
      <c r="L92" s="4">
        <v>3</v>
      </c>
      <c r="M92" s="4">
        <f t="shared" si="94"/>
        <v>174</v>
      </c>
    </row>
    <row r="93" spans="2:13" ht="108.95" customHeight="1" thickBot="1" x14ac:dyDescent="0.25">
      <c r="B93" s="541"/>
      <c r="C93" s="427"/>
      <c r="D93" s="90" t="str">
        <f>+VLOOKUP(J93,PATOLOGÍAS!$D$3:$E$10,2,FALSE)</f>
        <v>Rotura en los extremos.</v>
      </c>
      <c r="E93" s="91" t="str">
        <f t="shared" si="95"/>
        <v>FOTOGRAFÍA No. 175</v>
      </c>
      <c r="F93" s="90" t="str">
        <f>+VLOOKUP(L93,PATOLOGÍAS!$D$3:$E$10,2,FALSE)</f>
        <v>Desgaste ondulatorio.</v>
      </c>
      <c r="G93" s="92" t="str">
        <f t="shared" si="96"/>
        <v>FOTOGRAFÍA No. 176</v>
      </c>
      <c r="J93" s="4">
        <v>1</v>
      </c>
      <c r="K93" s="4">
        <f t="shared" si="2"/>
        <v>175</v>
      </c>
      <c r="L93" s="4">
        <v>8</v>
      </c>
      <c r="M93" s="4">
        <f t="shared" si="94"/>
        <v>176</v>
      </c>
    </row>
    <row r="94" spans="2:13" ht="108.95" customHeight="1" x14ac:dyDescent="0.2">
      <c r="B94" s="542" t="str">
        <f>+RIELES!B93</f>
        <v>PK 51 + 000</v>
      </c>
      <c r="C94" s="544" t="str">
        <f>+RIELES!C93</f>
        <v>PK 52 + 000</v>
      </c>
      <c r="D94" s="35" t="str">
        <f>+VLOOKUP(J94,PATOLOGÍAS!$D$3:$E$10,2,FALSE)</f>
        <v>Desgaste normal.</v>
      </c>
      <c r="E94" s="93" t="str">
        <f t="shared" ref="E94" si="97">"FOTOGRAFÍA No. "&amp;K94</f>
        <v>FOTOGRAFÍA No. 177</v>
      </c>
      <c r="F94" s="35" t="str">
        <f>+VLOOKUP(L94,PATOLOGÍAS!$D$3:$E$10,2,FALSE)</f>
        <v>Roturas de las soldaduras.</v>
      </c>
      <c r="G94" s="94" t="str">
        <f t="shared" ref="G94" si="98">"FOTOGRAFÍA No. "&amp;M94</f>
        <v>FOTOGRAFÍA No. 178</v>
      </c>
      <c r="J94" s="4">
        <v>7</v>
      </c>
      <c r="K94" s="4">
        <f t="shared" si="2"/>
        <v>177</v>
      </c>
      <c r="L94" s="4">
        <v>5</v>
      </c>
      <c r="M94" s="4">
        <f>+K94+1</f>
        <v>178</v>
      </c>
    </row>
    <row r="95" spans="2:13" ht="108.95" customHeight="1" x14ac:dyDescent="0.2">
      <c r="B95" s="424"/>
      <c r="C95" s="423"/>
      <c r="D95" s="40" t="str">
        <f>+VLOOKUP(J95,PATOLOGÍAS!$D$3:$E$10,2,FALSE)</f>
        <v>Desgaste normal.</v>
      </c>
      <c r="E95" s="20" t="str">
        <f t="shared" ref="E95:E97" si="99">"FOTOGRAFÍA No. "&amp;K95</f>
        <v>FOTOGRAFÍA No. 179</v>
      </c>
      <c r="F95" s="40" t="str">
        <f>+VLOOKUP(L95,PATOLOGÍAS!$D$3:$E$10,2,FALSE)</f>
        <v>Roturas de las soldaduras.</v>
      </c>
      <c r="G95" s="95" t="str">
        <f t="shared" ref="G95:G97" si="100">"FOTOGRAFÍA No. "&amp;M95</f>
        <v>FOTOGRAFÍA No. 180</v>
      </c>
      <c r="J95" s="4">
        <v>7</v>
      </c>
      <c r="K95" s="4">
        <f t="shared" si="2"/>
        <v>179</v>
      </c>
      <c r="L95" s="4">
        <v>5</v>
      </c>
      <c r="M95" s="4">
        <f>+K95+1</f>
        <v>180</v>
      </c>
    </row>
    <row r="96" spans="2:13" ht="108.95" customHeight="1" x14ac:dyDescent="0.2">
      <c r="B96" s="424"/>
      <c r="C96" s="423"/>
      <c r="D96" s="40" t="str">
        <f>+VLOOKUP(J96,PATOLOGÍAS!$D$3:$E$10,2,FALSE)</f>
        <v>Shelling o descascaramiento.</v>
      </c>
      <c r="E96" s="20" t="str">
        <f t="shared" si="99"/>
        <v>FOTOGRAFÍA No. 181</v>
      </c>
      <c r="F96" s="40" t="str">
        <f>+VLOOKUP(L96,PATOLOGÍAS!$D$3:$E$10,2,FALSE)</f>
        <v>Desgaste ondulatorio.</v>
      </c>
      <c r="G96" s="95" t="str">
        <f t="shared" si="100"/>
        <v>FOTOGRAFÍA No. 182</v>
      </c>
      <c r="J96" s="4">
        <v>4</v>
      </c>
      <c r="K96" s="4">
        <f t="shared" si="2"/>
        <v>181</v>
      </c>
      <c r="L96" s="4">
        <v>8</v>
      </c>
      <c r="M96" s="4">
        <f t="shared" ref="M96:M98" si="101">+K96+1</f>
        <v>182</v>
      </c>
    </row>
    <row r="97" spans="2:13" ht="108.95" customHeight="1" x14ac:dyDescent="0.2">
      <c r="B97" s="424"/>
      <c r="C97" s="423"/>
      <c r="D97" s="40" t="str">
        <f>+VLOOKUP(J97,PATOLOGÍAS!$D$3:$E$10,2,FALSE)</f>
        <v>Roturas de las soldaduras.</v>
      </c>
      <c r="E97" s="20" t="str">
        <f t="shared" si="99"/>
        <v>FOTOGRAFÍA No. 183</v>
      </c>
      <c r="F97" s="40" t="str">
        <f>+VLOOKUP(L97,PATOLOGÍAS!$D$3:$E$10,2,FALSE)</f>
        <v>Roturas de las soldaduras.</v>
      </c>
      <c r="G97" s="95" t="str">
        <f t="shared" si="100"/>
        <v>FOTOGRAFÍA No. 184</v>
      </c>
      <c r="J97" s="4">
        <v>5</v>
      </c>
      <c r="K97" s="4">
        <f t="shared" si="2"/>
        <v>183</v>
      </c>
      <c r="L97" s="4">
        <v>5</v>
      </c>
      <c r="M97" s="4">
        <f t="shared" si="101"/>
        <v>184</v>
      </c>
    </row>
    <row r="98" spans="2:13" ht="108.95" customHeight="1" thickBot="1" x14ac:dyDescent="0.25">
      <c r="B98" s="543"/>
      <c r="C98" s="545"/>
      <c r="D98" s="25" t="str">
        <f>+VLOOKUP(J98,PATOLOGÍAS!$D$3:$E$10,2,FALSE)</f>
        <v>Rotura en los extremos.</v>
      </c>
      <c r="E98" s="96" t="str">
        <f t="shared" ref="E98" si="102">"FOTOGRAFÍA No. "&amp;K98</f>
        <v>FOTOGRAFÍA No. 185</v>
      </c>
      <c r="F98" s="25" t="str">
        <f>+VLOOKUP(L98,PATOLOGÍAS!$D$3:$E$10,2,FALSE)</f>
        <v>Desgaste normal.</v>
      </c>
      <c r="G98" s="97" t="str">
        <f t="shared" ref="G98" si="103">"FOTOGRAFÍA No. "&amp;M98</f>
        <v>FOTOGRAFÍA No. 186</v>
      </c>
      <c r="J98" s="4">
        <v>1</v>
      </c>
      <c r="K98" s="4">
        <f t="shared" si="2"/>
        <v>185</v>
      </c>
      <c r="L98" s="4">
        <v>7</v>
      </c>
      <c r="M98" s="4">
        <f t="shared" si="101"/>
        <v>186</v>
      </c>
    </row>
    <row r="99" spans="2:13" s="22" customFormat="1" ht="108.95" customHeight="1" x14ac:dyDescent="0.2">
      <c r="B99" s="397" t="str">
        <f>+RIELES!B98</f>
        <v>PK 52 + 000</v>
      </c>
      <c r="C99" s="400" t="str">
        <f>+RIELES!C98</f>
        <v>PK 53 + 000</v>
      </c>
      <c r="D99" s="43" t="str">
        <f>+VLOOKUP(J99,PATOLOGÍAS!$D$3:$E$10,2,FALSE)</f>
        <v>Rotura en los extremos.</v>
      </c>
      <c r="E99" s="98" t="str">
        <f>"FOTOGRAFÍA No. "&amp;K99</f>
        <v>FOTOGRAFÍA No. 187</v>
      </c>
      <c r="F99" s="43" t="str">
        <f>+VLOOKUP(L99,PATOLOGÍAS!$D$3:$E$10,2,FALSE)</f>
        <v>Shelling o descascaramiento.</v>
      </c>
      <c r="G99" s="99" t="str">
        <f>"FOTOGRAFÍA No. "&amp;M99</f>
        <v>FOTOGRAFÍA No. 188</v>
      </c>
      <c r="J99" s="23">
        <v>1</v>
      </c>
      <c r="K99" s="4">
        <f t="shared" si="2"/>
        <v>187</v>
      </c>
      <c r="L99" s="23">
        <v>4</v>
      </c>
      <c r="M99" s="23">
        <f t="shared" si="3"/>
        <v>188</v>
      </c>
    </row>
    <row r="100" spans="2:13" s="22" customFormat="1" ht="108.95" customHeight="1" x14ac:dyDescent="0.2">
      <c r="B100" s="398"/>
      <c r="C100" s="401"/>
      <c r="D100" s="65" t="str">
        <f>+VLOOKUP(J100,PATOLOGÍAS!$D$3:$E$10,2,FALSE)</f>
        <v>Shelling o descascaramiento.</v>
      </c>
      <c r="E100" s="81" t="str">
        <f>"FOTOGRAFÍA No. "&amp;K100</f>
        <v>FOTOGRAFÍA No. 189</v>
      </c>
      <c r="F100" s="65" t="str">
        <f>+VLOOKUP(L100,PATOLOGÍAS!$D$3:$E$10,2,FALSE)</f>
        <v>Piel de serpiente.</v>
      </c>
      <c r="G100" s="100" t="str">
        <f>"FOTOGRAFÍA No. "&amp;M100</f>
        <v>FOTOGRAFÍA No. 190</v>
      </c>
      <c r="J100" s="23">
        <v>4</v>
      </c>
      <c r="K100" s="4">
        <f t="shared" si="2"/>
        <v>189</v>
      </c>
      <c r="L100" s="23">
        <v>3</v>
      </c>
      <c r="M100" s="23">
        <f t="shared" si="3"/>
        <v>190</v>
      </c>
    </row>
    <row r="101" spans="2:13" s="22" customFormat="1" ht="108.95" customHeight="1" x14ac:dyDescent="0.2">
      <c r="B101" s="398"/>
      <c r="C101" s="401"/>
      <c r="D101" s="65" t="str">
        <f>+VLOOKUP(J101,PATOLOGÍAS!$D$3:$E$10,2,FALSE)</f>
        <v>Piel de serpiente.</v>
      </c>
      <c r="E101" s="81" t="str">
        <f>"FOTOGRAFÍA No. "&amp;K101</f>
        <v>FOTOGRAFÍA No. 191</v>
      </c>
      <c r="F101" s="65" t="str">
        <f>+VLOOKUP(L101,PATOLOGÍAS!$D$3:$E$10,2,FALSE)</f>
        <v>Shelling o descascaramiento.</v>
      </c>
      <c r="G101" s="100" t="str">
        <f>"FOTOGRAFÍA No. "&amp;M101</f>
        <v>FOTOGRAFÍA No. 192</v>
      </c>
      <c r="J101" s="23">
        <v>3</v>
      </c>
      <c r="K101" s="4">
        <f t="shared" si="2"/>
        <v>191</v>
      </c>
      <c r="L101" s="23">
        <v>4</v>
      </c>
      <c r="M101" s="23">
        <f t="shared" si="3"/>
        <v>192</v>
      </c>
    </row>
    <row r="102" spans="2:13" s="22" customFormat="1" ht="108.95" customHeight="1" x14ac:dyDescent="0.2">
      <c r="B102" s="398"/>
      <c r="C102" s="401"/>
      <c r="D102" s="65" t="str">
        <f>+VLOOKUP(J102,PATOLOGÍAS!$D$3:$E$10,2,FALSE)</f>
        <v>Desgaste normal.</v>
      </c>
      <c r="E102" s="81" t="str">
        <f>"FOTOGRAFÍA No. "&amp;K102</f>
        <v>FOTOGRAFÍA No. 193</v>
      </c>
      <c r="F102" s="65" t="str">
        <f>+VLOOKUP(L102,PATOLOGÍAS!$D$3:$E$10,2,FALSE)</f>
        <v>Desgaste normal.</v>
      </c>
      <c r="G102" s="100" t="str">
        <f>"FOTOGRAFÍA No. "&amp;M102</f>
        <v>FOTOGRAFÍA No. 194</v>
      </c>
      <c r="J102" s="23">
        <v>7</v>
      </c>
      <c r="K102" s="4">
        <f t="shared" si="2"/>
        <v>193</v>
      </c>
      <c r="L102" s="23">
        <v>7</v>
      </c>
      <c r="M102" s="23">
        <f t="shared" si="3"/>
        <v>194</v>
      </c>
    </row>
    <row r="103" spans="2:13" s="22" customFormat="1" ht="108.95" customHeight="1" thickBot="1" x14ac:dyDescent="0.25">
      <c r="B103" s="468"/>
      <c r="C103" s="457"/>
      <c r="D103" s="64" t="str">
        <f>+VLOOKUP(J103,PATOLOGÍAS!$D$3:$E$10,2,FALSE)</f>
        <v>Desgaste ondulatorio.</v>
      </c>
      <c r="E103" s="191" t="str">
        <f>"FOTOGRAFÍA No. "&amp;K103</f>
        <v>FOTOGRAFÍA No. 195</v>
      </c>
      <c r="F103" s="64" t="str">
        <f>+VLOOKUP(L103,PATOLOGÍAS!$D$3:$E$10,2,FALSE)</f>
        <v>Desgaste normal.</v>
      </c>
      <c r="G103" s="192" t="str">
        <f>"FOTOGRAFÍA No. "&amp;M103</f>
        <v>FOTOGRAFÍA No. 196</v>
      </c>
      <c r="J103" s="333">
        <v>8</v>
      </c>
      <c r="K103" s="14">
        <f t="shared" si="2"/>
        <v>195</v>
      </c>
      <c r="L103" s="333">
        <v>7</v>
      </c>
      <c r="M103" s="333">
        <f t="shared" si="3"/>
        <v>196</v>
      </c>
    </row>
    <row r="104" spans="2:13" ht="20.25" x14ac:dyDescent="0.25">
      <c r="B104" s="523" t="s">
        <v>12</v>
      </c>
      <c r="C104" s="524"/>
      <c r="D104" s="524"/>
      <c r="E104" s="524"/>
      <c r="F104" s="524"/>
      <c r="G104" s="525"/>
      <c r="J104" s="536" t="str">
        <f>+B104</f>
        <v>TRAVIESAS</v>
      </c>
      <c r="K104" s="537"/>
      <c r="L104" s="537"/>
      <c r="M104" s="538"/>
    </row>
    <row r="105" spans="2:13" x14ac:dyDescent="0.25">
      <c r="B105" s="446" t="s">
        <v>8</v>
      </c>
      <c r="C105" s="447"/>
      <c r="D105" s="447" t="s">
        <v>26</v>
      </c>
      <c r="E105" s="447" t="s">
        <v>7</v>
      </c>
      <c r="F105" s="447" t="s">
        <v>26</v>
      </c>
      <c r="G105" s="450" t="s">
        <v>7</v>
      </c>
      <c r="J105" s="522" t="str">
        <f>+D105</f>
        <v xml:space="preserve">PATOLOGÍA </v>
      </c>
      <c r="K105" s="520" t="str">
        <f>+E105</f>
        <v>FOTOGRAFÍA</v>
      </c>
      <c r="L105" s="520" t="str">
        <f>+F105</f>
        <v xml:space="preserve">PATOLOGÍA </v>
      </c>
      <c r="M105" s="521" t="str">
        <f>+G105</f>
        <v>FOTOGRAFÍA</v>
      </c>
    </row>
    <row r="106" spans="2:13" ht="17.25" thickBot="1" x14ac:dyDescent="0.3">
      <c r="B106" s="7" t="s">
        <v>1</v>
      </c>
      <c r="C106" s="52" t="s">
        <v>2</v>
      </c>
      <c r="D106" s="448"/>
      <c r="E106" s="448"/>
      <c r="F106" s="448"/>
      <c r="G106" s="451"/>
      <c r="J106" s="581"/>
      <c r="K106" s="582"/>
      <c r="L106" s="582"/>
      <c r="M106" s="583"/>
    </row>
    <row r="107" spans="2:13" ht="108.95" customHeight="1" x14ac:dyDescent="0.2">
      <c r="B107" s="403" t="str">
        <f>+TRAVIESAS!B4</f>
        <v>PK 34 + 000</v>
      </c>
      <c r="C107" s="406" t="str">
        <f>+TRAVIESAS!C4</f>
        <v>PK 35 + 000</v>
      </c>
      <c r="D107" s="111" t="str">
        <f>+VLOOKUP(J107,PATOLOGÍAS!$D$3:$F$10,3,FALSE)</f>
        <v>Fallo por condiciones climáticas.</v>
      </c>
      <c r="E107" s="82" t="str">
        <f t="shared" ref="E107:G115" si="104">"FOTOGRAFÍA No. "&amp;K107</f>
        <v>FOTOGRAFÍA No. 197</v>
      </c>
      <c r="F107" s="111" t="str">
        <f>+VLOOKUP(L107,PATOLOGÍAS!$D$3:$F$10,3,FALSE)</f>
        <v>Deterioro de la zona del asiento del carril.</v>
      </c>
      <c r="G107" s="83" t="str">
        <f t="shared" si="104"/>
        <v>FOTOGRAFÍA No. 198</v>
      </c>
      <c r="J107" s="211">
        <v>3</v>
      </c>
      <c r="K107" s="211">
        <f>+M103+1</f>
        <v>197</v>
      </c>
      <c r="L107" s="211">
        <v>1</v>
      </c>
      <c r="M107" s="211">
        <f>+K107+1</f>
        <v>198</v>
      </c>
    </row>
    <row r="108" spans="2:13" ht="108.95" customHeight="1" x14ac:dyDescent="0.2">
      <c r="B108" s="404"/>
      <c r="C108" s="407"/>
      <c r="D108" s="112" t="str">
        <f>+VLOOKUP(J108,PATOLOGÍAS!$D$3:$F$10,3,FALSE)</f>
        <v>Fisuración (flexión; longitudinal).</v>
      </c>
      <c r="E108" s="13" t="str">
        <f t="shared" si="104"/>
        <v>FOTOGRAFÍA No. 199</v>
      </c>
      <c r="F108" s="112" t="str">
        <f>+VLOOKUP(L108,PATOLOGÍAS!$D$3:$F$10,3,FALSE)</f>
        <v>Fallo por condiciones climáticas.</v>
      </c>
      <c r="G108" s="84" t="str">
        <f t="shared" si="104"/>
        <v>FOTOGRAFÍA No. 200</v>
      </c>
      <c r="J108" s="4">
        <v>2</v>
      </c>
      <c r="K108" s="4">
        <f>+M107+1</f>
        <v>199</v>
      </c>
      <c r="L108" s="4">
        <v>3</v>
      </c>
      <c r="M108" s="4">
        <f t="shared" ref="M108:M116" si="105">+K108+1</f>
        <v>200</v>
      </c>
    </row>
    <row r="109" spans="2:13" ht="108.95" customHeight="1" x14ac:dyDescent="0.2">
      <c r="B109" s="404"/>
      <c r="C109" s="407"/>
      <c r="D109" s="112" t="str">
        <f>+VLOOKUP(J109,PATOLOGÍAS!$D$3:$F$10,3,FALSE)</f>
        <v>Fallo por condiciones climáticas.</v>
      </c>
      <c r="E109" s="13" t="str">
        <f t="shared" si="104"/>
        <v>FOTOGRAFÍA No. 201</v>
      </c>
      <c r="F109" s="112" t="str">
        <f>+VLOOKUP(L109,PATOLOGÍAS!$D$3:$F$10,3,FALSE)</f>
        <v>Fallo por condiciones climáticas.</v>
      </c>
      <c r="G109" s="84" t="str">
        <f t="shared" si="104"/>
        <v>FOTOGRAFÍA No. 202</v>
      </c>
      <c r="J109" s="4">
        <v>3</v>
      </c>
      <c r="K109" s="4">
        <f t="shared" ref="K109:K172" si="106">+M108+1</f>
        <v>201</v>
      </c>
      <c r="L109" s="4">
        <v>3</v>
      </c>
      <c r="M109" s="4">
        <f t="shared" si="105"/>
        <v>202</v>
      </c>
    </row>
    <row r="110" spans="2:13" ht="108.95" customHeight="1" x14ac:dyDescent="0.2">
      <c r="B110" s="404"/>
      <c r="C110" s="407"/>
      <c r="D110" s="112" t="str">
        <f>+VLOOKUP(J110,PATOLOGÍAS!$D$3:$F$10,3,FALSE)</f>
        <v>Fallo por condiciones climáticas.</v>
      </c>
      <c r="E110" s="13" t="str">
        <f t="shared" si="104"/>
        <v>FOTOGRAFÍA No. 203</v>
      </c>
      <c r="F110" s="112" t="str">
        <f>+VLOOKUP(L110,PATOLOGÍAS!$D$3:$F$10,3,FALSE)</f>
        <v>Fallo por condiciones climáticas.</v>
      </c>
      <c r="G110" s="84" t="str">
        <f t="shared" si="104"/>
        <v>FOTOGRAFÍA No. 204</v>
      </c>
      <c r="J110" s="4">
        <v>3</v>
      </c>
      <c r="K110" s="4">
        <f t="shared" si="106"/>
        <v>203</v>
      </c>
      <c r="L110" s="4">
        <v>3</v>
      </c>
      <c r="M110" s="4">
        <f t="shared" si="105"/>
        <v>204</v>
      </c>
    </row>
    <row r="111" spans="2:13" ht="108.95" customHeight="1" thickBot="1" x14ac:dyDescent="0.25">
      <c r="B111" s="405"/>
      <c r="C111" s="408"/>
      <c r="D111" s="113" t="str">
        <f>+VLOOKUP(J111,PATOLOGÍAS!$D$3:$F$10,3,FALSE)</f>
        <v>Fallo por condiciones climáticas.</v>
      </c>
      <c r="E111" s="140" t="str">
        <f t="shared" si="104"/>
        <v>FOTOGRAFÍA No. 205</v>
      </c>
      <c r="F111" s="113" t="str">
        <f>+VLOOKUP(L111,PATOLOGÍAS!$D$3:$F$10,3,FALSE)</f>
        <v>Fisuración (flexión; longitudinal).</v>
      </c>
      <c r="G111" s="141" t="str">
        <f t="shared" si="104"/>
        <v>FOTOGRAFÍA No. 206</v>
      </c>
      <c r="J111" s="4">
        <v>3</v>
      </c>
      <c r="K111" s="4">
        <f t="shared" si="106"/>
        <v>205</v>
      </c>
      <c r="L111" s="4">
        <v>2</v>
      </c>
      <c r="M111" s="4">
        <f t="shared" si="105"/>
        <v>206</v>
      </c>
    </row>
    <row r="112" spans="2:13" ht="108.95" customHeight="1" x14ac:dyDescent="0.2">
      <c r="B112" s="409" t="str">
        <f>+TRAVIESAS!B9</f>
        <v>PK 35 + 000</v>
      </c>
      <c r="C112" s="412" t="str">
        <f>+TRAVIESAS!C9</f>
        <v>PK 36 + 000</v>
      </c>
      <c r="D112" s="114" t="str">
        <f>+VLOOKUP(J112,PATOLOGÍAS!$D$3:$F$10,3,FALSE)</f>
        <v>Deterioro de la zona del asiento del carril.</v>
      </c>
      <c r="E112" s="87" t="str">
        <f t="shared" si="104"/>
        <v>FOTOGRAFÍA No. 207</v>
      </c>
      <c r="F112" s="114" t="str">
        <f>+VLOOKUP(L112,PATOLOGÍAS!$D$3:$F$10,3,FALSE)</f>
        <v>Fisuración (flexión; longitudinal).</v>
      </c>
      <c r="G112" s="88" t="str">
        <f t="shared" si="104"/>
        <v>FOTOGRAFÍA No. 208</v>
      </c>
      <c r="J112" s="4">
        <v>1</v>
      </c>
      <c r="K112" s="4">
        <f t="shared" si="106"/>
        <v>207</v>
      </c>
      <c r="L112" s="4">
        <v>2</v>
      </c>
      <c r="M112" s="4">
        <f t="shared" si="105"/>
        <v>208</v>
      </c>
    </row>
    <row r="113" spans="2:13" ht="108.95" customHeight="1" x14ac:dyDescent="0.2">
      <c r="B113" s="410"/>
      <c r="C113" s="413"/>
      <c r="D113" s="115" t="str">
        <f>+VLOOKUP(J113,PATOLOGÍAS!$D$3:$F$10,3,FALSE)</f>
        <v>Fallo por condiciones climáticas.</v>
      </c>
      <c r="E113" s="59" t="str">
        <f t="shared" si="104"/>
        <v>FOTOGRAFÍA No. 209</v>
      </c>
      <c r="F113" s="115" t="str">
        <f>+VLOOKUP(L113,PATOLOGÍAS!$D$3:$F$10,3,FALSE)</f>
        <v>Deterioro de la zona del asiento del carril.</v>
      </c>
      <c r="G113" s="89" t="str">
        <f t="shared" si="104"/>
        <v>FOTOGRAFÍA No. 210</v>
      </c>
      <c r="J113" s="4">
        <v>3</v>
      </c>
      <c r="K113" s="4">
        <f t="shared" si="106"/>
        <v>209</v>
      </c>
      <c r="L113" s="4">
        <v>1</v>
      </c>
      <c r="M113" s="4">
        <f t="shared" si="105"/>
        <v>210</v>
      </c>
    </row>
    <row r="114" spans="2:13" ht="108.95" customHeight="1" x14ac:dyDescent="0.2">
      <c r="B114" s="410"/>
      <c r="C114" s="413"/>
      <c r="D114" s="115" t="str">
        <f>+VLOOKUP(J114,PATOLOGÍAS!$D$3:$F$10,3,FALSE)</f>
        <v>Fallo por condiciones climáticas.</v>
      </c>
      <c r="E114" s="59" t="str">
        <f t="shared" si="104"/>
        <v>FOTOGRAFÍA No. 211</v>
      </c>
      <c r="F114" s="115" t="str">
        <f>+VLOOKUP(L114,PATOLOGÍAS!$D$3:$F$10,3,FALSE)</f>
        <v>Fallo por condiciones climáticas.</v>
      </c>
      <c r="G114" s="89" t="str">
        <f t="shared" si="104"/>
        <v>FOTOGRAFÍA No. 212</v>
      </c>
      <c r="J114" s="4">
        <v>3</v>
      </c>
      <c r="K114" s="4">
        <f t="shared" si="106"/>
        <v>211</v>
      </c>
      <c r="L114" s="4">
        <v>3</v>
      </c>
      <c r="M114" s="4">
        <f t="shared" si="105"/>
        <v>212</v>
      </c>
    </row>
    <row r="115" spans="2:13" ht="108.95" customHeight="1" x14ac:dyDescent="0.2">
      <c r="B115" s="410"/>
      <c r="C115" s="413"/>
      <c r="D115" s="115" t="str">
        <f>+VLOOKUP(J115,PATOLOGÍAS!$D$3:$F$10,3,FALSE)</f>
        <v>Deterioro de la zona del asiento del carril.</v>
      </c>
      <c r="E115" s="59" t="str">
        <f t="shared" si="104"/>
        <v>FOTOGRAFÍA No. 213</v>
      </c>
      <c r="F115" s="115" t="str">
        <f>+VLOOKUP(L115,PATOLOGÍAS!$D$3:$F$10,3,FALSE)</f>
        <v>Fallo por condiciones climáticas.</v>
      </c>
      <c r="G115" s="89" t="str">
        <f t="shared" si="104"/>
        <v>FOTOGRAFÍA No. 214</v>
      </c>
      <c r="J115" s="4">
        <v>1</v>
      </c>
      <c r="K115" s="4">
        <f t="shared" si="106"/>
        <v>213</v>
      </c>
      <c r="L115" s="4">
        <v>3</v>
      </c>
      <c r="M115" s="4">
        <f t="shared" si="105"/>
        <v>214</v>
      </c>
    </row>
    <row r="116" spans="2:13" s="193" customFormat="1" ht="108.95" customHeight="1" thickBot="1" x14ac:dyDescent="0.25">
      <c r="B116" s="411"/>
      <c r="C116" s="414"/>
      <c r="D116" s="116" t="str">
        <f>+VLOOKUP(J116,PATOLOGÍAS!$D$3:$F$10,3,FALSE)</f>
        <v>Deterioro de la zona del asiento del carril.</v>
      </c>
      <c r="E116" s="198" t="str">
        <f t="shared" ref="E116" si="107">"FOTOGRAFÍA No. "&amp;K116</f>
        <v>FOTOGRAFÍA No. 215</v>
      </c>
      <c r="F116" s="116" t="str">
        <f>+VLOOKUP(L116,PATOLOGÍAS!$D$3:$F$10,3,FALSE)</f>
        <v>Deterioro de la zona del asiento del carril.</v>
      </c>
      <c r="G116" s="199" t="str">
        <f t="shared" ref="G116" si="108">"FOTOGRAFÍA No. "&amp;M116</f>
        <v>FOTOGRAFÍA No. 216</v>
      </c>
      <c r="J116" s="4">
        <v>1</v>
      </c>
      <c r="K116" s="4">
        <f t="shared" si="106"/>
        <v>215</v>
      </c>
      <c r="L116" s="4">
        <v>1</v>
      </c>
      <c r="M116" s="4">
        <f t="shared" si="105"/>
        <v>216</v>
      </c>
    </row>
    <row r="117" spans="2:13" s="193" customFormat="1" ht="108.95" customHeight="1" x14ac:dyDescent="0.2">
      <c r="B117" s="465" t="str">
        <f>+TRAVIESAS!B14</f>
        <v>PK 36 + 000</v>
      </c>
      <c r="C117" s="440" t="str">
        <f>+TRAVIESAS!C14</f>
        <v>PK 37 + 000</v>
      </c>
      <c r="D117" s="120" t="str">
        <f>+VLOOKUP(J117,PATOLOGÍAS!$D$3:$F$10,3,FALSE)</f>
        <v>Fisuración (flexión; longitudinal).</v>
      </c>
      <c r="E117" s="93" t="str">
        <f t="shared" ref="E117" si="109">"FOTOGRAFÍA No. "&amp;K117</f>
        <v>FOTOGRAFÍA No. 217</v>
      </c>
      <c r="F117" s="120" t="str">
        <f>+VLOOKUP(L117,PATOLOGÍAS!$D$3:$F$10,3,FALSE)</f>
        <v>Fisuración (flexión; longitudinal).</v>
      </c>
      <c r="G117" s="94" t="str">
        <f t="shared" ref="G117" si="110">"FOTOGRAFÍA No. "&amp;M117</f>
        <v>FOTOGRAFÍA No. 218</v>
      </c>
      <c r="J117" s="4">
        <v>2</v>
      </c>
      <c r="K117" s="4">
        <f t="shared" si="106"/>
        <v>217</v>
      </c>
      <c r="L117" s="4">
        <v>2</v>
      </c>
      <c r="M117" s="4">
        <f t="shared" ref="M117" si="111">+K117+1</f>
        <v>218</v>
      </c>
    </row>
    <row r="118" spans="2:13" s="193" customFormat="1" ht="108.95" customHeight="1" x14ac:dyDescent="0.2">
      <c r="B118" s="466"/>
      <c r="C118" s="441"/>
      <c r="D118" s="121" t="str">
        <f>+VLOOKUP(J118,PATOLOGÍAS!$D$3:$F$10,3,FALSE)</f>
        <v>Fallo por condiciones climáticas.</v>
      </c>
      <c r="E118" s="20" t="str">
        <f t="shared" ref="E118:E121" si="112">"FOTOGRAFÍA No. "&amp;K118</f>
        <v>FOTOGRAFÍA No. 219</v>
      </c>
      <c r="F118" s="121" t="str">
        <f>+VLOOKUP(L118,PATOLOGÍAS!$D$3:$F$10,3,FALSE)</f>
        <v>Deterioro de la zona del asiento del carril.</v>
      </c>
      <c r="G118" s="95" t="str">
        <f t="shared" ref="G118:G121" si="113">"FOTOGRAFÍA No. "&amp;M118</f>
        <v>FOTOGRAFÍA No. 220</v>
      </c>
      <c r="J118" s="4">
        <v>3</v>
      </c>
      <c r="K118" s="4">
        <f t="shared" si="106"/>
        <v>219</v>
      </c>
      <c r="L118" s="4">
        <v>1</v>
      </c>
      <c r="M118" s="4">
        <f t="shared" ref="M118:M121" si="114">+K118+1</f>
        <v>220</v>
      </c>
    </row>
    <row r="119" spans="2:13" s="193" customFormat="1" ht="108.95" customHeight="1" x14ac:dyDescent="0.2">
      <c r="B119" s="466"/>
      <c r="C119" s="441"/>
      <c r="D119" s="121" t="str">
        <f>+VLOOKUP(J119,PATOLOGÍAS!$D$3:$F$10,3,FALSE)</f>
        <v>Fallo por condiciones climáticas.</v>
      </c>
      <c r="E119" s="20" t="str">
        <f t="shared" si="112"/>
        <v>FOTOGRAFÍA No. 221</v>
      </c>
      <c r="F119" s="121" t="str">
        <f>+VLOOKUP(L119,PATOLOGÍAS!$D$3:$F$10,3,FALSE)</f>
        <v>Deterioro de la zona del asiento del carril.</v>
      </c>
      <c r="G119" s="95" t="str">
        <f t="shared" si="113"/>
        <v>FOTOGRAFÍA No. 222</v>
      </c>
      <c r="J119" s="4">
        <v>3</v>
      </c>
      <c r="K119" s="4">
        <f t="shared" si="106"/>
        <v>221</v>
      </c>
      <c r="L119" s="4">
        <v>1</v>
      </c>
      <c r="M119" s="4">
        <f t="shared" si="114"/>
        <v>222</v>
      </c>
    </row>
    <row r="120" spans="2:13" s="193" customFormat="1" ht="108.95" customHeight="1" x14ac:dyDescent="0.2">
      <c r="B120" s="466"/>
      <c r="C120" s="441"/>
      <c r="D120" s="121" t="str">
        <f>+VLOOKUP(J120,PATOLOGÍAS!$D$3:$F$10,3,FALSE)</f>
        <v>Fisuración (flexión; longitudinal).</v>
      </c>
      <c r="E120" s="20" t="str">
        <f t="shared" si="112"/>
        <v>FOTOGRAFÍA No. 223</v>
      </c>
      <c r="F120" s="121" t="str">
        <f>+VLOOKUP(L120,PATOLOGÍAS!$D$3:$F$10,3,FALSE)</f>
        <v>Fisuración (flexión; longitudinal).</v>
      </c>
      <c r="G120" s="95" t="str">
        <f t="shared" si="113"/>
        <v>FOTOGRAFÍA No. 224</v>
      </c>
      <c r="J120" s="4">
        <v>2</v>
      </c>
      <c r="K120" s="4">
        <f t="shared" si="106"/>
        <v>223</v>
      </c>
      <c r="L120" s="4">
        <v>2</v>
      </c>
      <c r="M120" s="4">
        <f t="shared" si="114"/>
        <v>224</v>
      </c>
    </row>
    <row r="121" spans="2:13" s="193" customFormat="1" ht="108.95" customHeight="1" thickBot="1" x14ac:dyDescent="0.25">
      <c r="B121" s="467"/>
      <c r="C121" s="442"/>
      <c r="D121" s="122" t="str">
        <f>+VLOOKUP(J121,PATOLOGÍAS!$D$3:$F$10,3,FALSE)</f>
        <v>Fisuración (flexión; longitudinal).</v>
      </c>
      <c r="E121" s="200" t="str">
        <f t="shared" si="112"/>
        <v>FOTOGRAFÍA No. 225</v>
      </c>
      <c r="F121" s="122" t="str">
        <f>+VLOOKUP(L121,PATOLOGÍAS!$D$3:$F$10,3,FALSE)</f>
        <v>Deterioro de la zona del asiento del carril.</v>
      </c>
      <c r="G121" s="201" t="str">
        <f t="shared" si="113"/>
        <v>FOTOGRAFÍA No. 226</v>
      </c>
      <c r="J121" s="4">
        <v>2</v>
      </c>
      <c r="K121" s="4">
        <f t="shared" si="106"/>
        <v>225</v>
      </c>
      <c r="L121" s="4">
        <v>1</v>
      </c>
      <c r="M121" s="4">
        <f t="shared" si="114"/>
        <v>226</v>
      </c>
    </row>
    <row r="122" spans="2:13" s="193" customFormat="1" ht="108.95" customHeight="1" x14ac:dyDescent="0.2">
      <c r="B122" s="574" t="str">
        <f>+TRAVIESAS!B19</f>
        <v>PK 37 + 000</v>
      </c>
      <c r="C122" s="577" t="str">
        <f>+TRAVIESAS!C19</f>
        <v>PK 38 + 000</v>
      </c>
      <c r="D122" s="202" t="str">
        <f>+VLOOKUP(J122,PATOLOGÍAS!$D$3:$F$10,3,FALSE)</f>
        <v>Fisuración (flexión; longitudinal).</v>
      </c>
      <c r="E122" s="203" t="str">
        <f t="shared" ref="E122" si="115">"FOTOGRAFÍA No. "&amp;K122</f>
        <v>FOTOGRAFÍA No. 227</v>
      </c>
      <c r="F122" s="202" t="str">
        <f>+VLOOKUP(L122,PATOLOGÍAS!$D$3:$F$10,3,FALSE)</f>
        <v>Fisuración (flexión; longitudinal).</v>
      </c>
      <c r="G122" s="204" t="str">
        <f t="shared" ref="G122" si="116">"FOTOGRAFÍA No. "&amp;M122</f>
        <v>FOTOGRAFÍA No. 228</v>
      </c>
      <c r="J122" s="4">
        <v>2</v>
      </c>
      <c r="K122" s="4">
        <f t="shared" si="106"/>
        <v>227</v>
      </c>
      <c r="L122" s="4">
        <v>2</v>
      </c>
      <c r="M122" s="4">
        <f t="shared" ref="M122" si="117">+K122+1</f>
        <v>228</v>
      </c>
    </row>
    <row r="123" spans="2:13" s="193" customFormat="1" ht="108.95" customHeight="1" x14ac:dyDescent="0.2">
      <c r="B123" s="575"/>
      <c r="C123" s="578"/>
      <c r="D123" s="205" t="str">
        <f>+VLOOKUP(J123,PATOLOGÍAS!$D$3:$F$10,3,FALSE)</f>
        <v>Fisuración (flexión; longitudinal).</v>
      </c>
      <c r="E123" s="206" t="str">
        <f t="shared" ref="E123:E126" si="118">"FOTOGRAFÍA No. "&amp;K123</f>
        <v>FOTOGRAFÍA No. 229</v>
      </c>
      <c r="F123" s="205" t="str">
        <f>+VLOOKUP(L123,PATOLOGÍAS!$D$3:$F$10,3,FALSE)</f>
        <v>Fisuración (flexión; longitudinal).</v>
      </c>
      <c r="G123" s="207" t="str">
        <f t="shared" ref="G123:G126" si="119">"FOTOGRAFÍA No. "&amp;M123</f>
        <v>FOTOGRAFÍA No. 230</v>
      </c>
      <c r="J123" s="4">
        <v>2</v>
      </c>
      <c r="K123" s="4">
        <f t="shared" si="106"/>
        <v>229</v>
      </c>
      <c r="L123" s="4">
        <v>2</v>
      </c>
      <c r="M123" s="4">
        <f t="shared" ref="M123:M126" si="120">+K123+1</f>
        <v>230</v>
      </c>
    </row>
    <row r="124" spans="2:13" s="193" customFormat="1" ht="108.95" customHeight="1" x14ac:dyDescent="0.2">
      <c r="B124" s="575"/>
      <c r="C124" s="578"/>
      <c r="D124" s="205" t="str">
        <f>+VLOOKUP(J124,PATOLOGÍAS!$D$3:$F$10,3,FALSE)</f>
        <v>Deterioro de la zona del asiento del carril.</v>
      </c>
      <c r="E124" s="206" t="str">
        <f t="shared" si="118"/>
        <v>FOTOGRAFÍA No. 231</v>
      </c>
      <c r="F124" s="205" t="str">
        <f>+VLOOKUP(L124,PATOLOGÍAS!$D$3:$F$10,3,FALSE)</f>
        <v>Fisuración (flexión; longitudinal).</v>
      </c>
      <c r="G124" s="207" t="str">
        <f t="shared" si="119"/>
        <v>FOTOGRAFÍA No. 232</v>
      </c>
      <c r="J124" s="4">
        <v>1</v>
      </c>
      <c r="K124" s="4">
        <f t="shared" si="106"/>
        <v>231</v>
      </c>
      <c r="L124" s="4">
        <v>2</v>
      </c>
      <c r="M124" s="4">
        <f t="shared" si="120"/>
        <v>232</v>
      </c>
    </row>
    <row r="125" spans="2:13" s="193" customFormat="1" ht="108.95" customHeight="1" x14ac:dyDescent="0.2">
      <c r="B125" s="575"/>
      <c r="C125" s="578"/>
      <c r="D125" s="205" t="str">
        <f>+VLOOKUP(J125,PATOLOGÍAS!$D$3:$F$10,3,FALSE)</f>
        <v>Deterioro de la zona del asiento del carril.</v>
      </c>
      <c r="E125" s="206" t="str">
        <f t="shared" si="118"/>
        <v>FOTOGRAFÍA No. 233</v>
      </c>
      <c r="F125" s="205" t="str">
        <f>+VLOOKUP(L125,PATOLOGÍAS!$D$3:$F$10,3,FALSE)</f>
        <v>Fisuración (flexión; longitudinal).</v>
      </c>
      <c r="G125" s="207" t="str">
        <f t="shared" si="119"/>
        <v>FOTOGRAFÍA No. 234</v>
      </c>
      <c r="J125" s="4">
        <v>1</v>
      </c>
      <c r="K125" s="4">
        <f t="shared" si="106"/>
        <v>233</v>
      </c>
      <c r="L125" s="4">
        <v>2</v>
      </c>
      <c r="M125" s="4">
        <f t="shared" si="120"/>
        <v>234</v>
      </c>
    </row>
    <row r="126" spans="2:13" s="193" customFormat="1" ht="108.95" customHeight="1" thickBot="1" x14ac:dyDescent="0.25">
      <c r="B126" s="576"/>
      <c r="C126" s="579"/>
      <c r="D126" s="212" t="str">
        <f>+VLOOKUP(J126,PATOLOGÍAS!$D$3:$F$10,3,FALSE)</f>
        <v>Fisuración (flexión; longitudinal).</v>
      </c>
      <c r="E126" s="213" t="str">
        <f t="shared" si="118"/>
        <v>FOTOGRAFÍA No. 235</v>
      </c>
      <c r="F126" s="212" t="str">
        <f>+VLOOKUP(L126,PATOLOGÍAS!$D$3:$F$10,3,FALSE)</f>
        <v>Fisuración (flexión; longitudinal).</v>
      </c>
      <c r="G126" s="214" t="str">
        <f t="shared" si="119"/>
        <v>FOTOGRAFÍA No. 236</v>
      </c>
      <c r="J126" s="4">
        <v>2</v>
      </c>
      <c r="K126" s="4">
        <f t="shared" si="106"/>
        <v>235</v>
      </c>
      <c r="L126" s="4">
        <v>2</v>
      </c>
      <c r="M126" s="4">
        <f t="shared" si="120"/>
        <v>236</v>
      </c>
    </row>
    <row r="127" spans="2:13" s="193" customFormat="1" ht="108.95" customHeight="1" x14ac:dyDescent="0.2">
      <c r="B127" s="568" t="str">
        <f>+TRAVIESAS!B24</f>
        <v>PK 38 + 000</v>
      </c>
      <c r="C127" s="571" t="str">
        <f>+TRAVIESAS!C24</f>
        <v>PK 39 + 000</v>
      </c>
      <c r="D127" s="216" t="str">
        <f>+VLOOKUP(J127,PATOLOGÍAS!$D$3:$F$10,3,FALSE)</f>
        <v>Fisuración (flexión; longitudinal).</v>
      </c>
      <c r="E127" s="217" t="str">
        <f t="shared" ref="E127" si="121">"FOTOGRAFÍA No. "&amp;K127</f>
        <v>FOTOGRAFÍA No. 237</v>
      </c>
      <c r="F127" s="216" t="str">
        <f>+VLOOKUP(L127,PATOLOGÍAS!$D$3:$F$10,3,FALSE)</f>
        <v>Deterioro de la zona del asiento del carril.</v>
      </c>
      <c r="G127" s="218" t="str">
        <f t="shared" ref="G127" si="122">"FOTOGRAFÍA No. "&amp;M127</f>
        <v>FOTOGRAFÍA No. 238</v>
      </c>
      <c r="J127" s="4">
        <v>2</v>
      </c>
      <c r="K127" s="4">
        <f t="shared" si="106"/>
        <v>237</v>
      </c>
      <c r="L127" s="4">
        <v>1</v>
      </c>
      <c r="M127" s="4">
        <f t="shared" ref="M127" si="123">+K127+1</f>
        <v>238</v>
      </c>
    </row>
    <row r="128" spans="2:13" s="193" customFormat="1" ht="108.95" customHeight="1" x14ac:dyDescent="0.2">
      <c r="B128" s="569"/>
      <c r="C128" s="572"/>
      <c r="D128" s="220" t="str">
        <f>+VLOOKUP(J128,PATOLOGÍAS!$D$3:$F$10,3,FALSE)</f>
        <v>Fallo por condiciones climáticas.</v>
      </c>
      <c r="E128" s="221" t="str">
        <f t="shared" ref="E128:E131" si="124">"FOTOGRAFÍA No. "&amp;K128</f>
        <v>FOTOGRAFÍA No. 239</v>
      </c>
      <c r="F128" s="220" t="str">
        <f>+VLOOKUP(L128,PATOLOGÍAS!$D$3:$F$10,3,FALSE)</f>
        <v>Fisuración (flexión; longitudinal).</v>
      </c>
      <c r="G128" s="222" t="str">
        <f t="shared" ref="G128:G131" si="125">"FOTOGRAFÍA No. "&amp;M128</f>
        <v>FOTOGRAFÍA No. 240</v>
      </c>
      <c r="J128" s="4">
        <v>3</v>
      </c>
      <c r="K128" s="4">
        <f t="shared" si="106"/>
        <v>239</v>
      </c>
      <c r="L128" s="4">
        <v>2</v>
      </c>
      <c r="M128" s="4">
        <f t="shared" ref="M128:M131" si="126">+K128+1</f>
        <v>240</v>
      </c>
    </row>
    <row r="129" spans="2:13" s="193" customFormat="1" ht="108.95" customHeight="1" x14ac:dyDescent="0.2">
      <c r="B129" s="569"/>
      <c r="C129" s="572"/>
      <c r="D129" s="220" t="str">
        <f>+VLOOKUP(J129,PATOLOGÍAS!$D$3:$F$10,3,FALSE)</f>
        <v>Fisuración (flexión; longitudinal).</v>
      </c>
      <c r="E129" s="221" t="str">
        <f t="shared" si="124"/>
        <v>FOTOGRAFÍA No. 241</v>
      </c>
      <c r="F129" s="220" t="str">
        <f>+VLOOKUP(L129,PATOLOGÍAS!$D$3:$F$10,3,FALSE)</f>
        <v>Fisuración (flexión; longitudinal).</v>
      </c>
      <c r="G129" s="222" t="str">
        <f t="shared" si="125"/>
        <v>FOTOGRAFÍA No. 242</v>
      </c>
      <c r="J129" s="4">
        <v>2</v>
      </c>
      <c r="K129" s="4">
        <f t="shared" si="106"/>
        <v>241</v>
      </c>
      <c r="L129" s="4">
        <v>2</v>
      </c>
      <c r="M129" s="4">
        <f t="shared" si="126"/>
        <v>242</v>
      </c>
    </row>
    <row r="130" spans="2:13" s="193" customFormat="1" ht="108.95" customHeight="1" x14ac:dyDescent="0.2">
      <c r="B130" s="569"/>
      <c r="C130" s="572"/>
      <c r="D130" s="220" t="str">
        <f>+VLOOKUP(J130,PATOLOGÍAS!$D$3:$F$10,3,FALSE)</f>
        <v>Fallo por condiciones climáticas.</v>
      </c>
      <c r="E130" s="221" t="str">
        <f t="shared" si="124"/>
        <v>FOTOGRAFÍA No. 243</v>
      </c>
      <c r="F130" s="220" t="str">
        <f>+VLOOKUP(L130,PATOLOGÍAS!$D$3:$F$10,3,FALSE)</f>
        <v>Fallo por condiciones climáticas.</v>
      </c>
      <c r="G130" s="222" t="str">
        <f t="shared" si="125"/>
        <v>FOTOGRAFÍA No. 244</v>
      </c>
      <c r="J130" s="4">
        <v>3</v>
      </c>
      <c r="K130" s="4">
        <f t="shared" si="106"/>
        <v>243</v>
      </c>
      <c r="L130" s="4">
        <v>3</v>
      </c>
      <c r="M130" s="4">
        <f t="shared" si="126"/>
        <v>244</v>
      </c>
    </row>
    <row r="131" spans="2:13" s="193" customFormat="1" ht="108.95" customHeight="1" thickBot="1" x14ac:dyDescent="0.25">
      <c r="B131" s="570"/>
      <c r="C131" s="573"/>
      <c r="D131" s="220" t="str">
        <f>+VLOOKUP(J131,PATOLOGÍAS!$D$3:$F$10,3,FALSE)</f>
        <v>Deterioro de la zona del asiento del carril.</v>
      </c>
      <c r="E131" s="221" t="str">
        <f t="shared" si="124"/>
        <v>FOTOGRAFÍA No. 245</v>
      </c>
      <c r="F131" s="220" t="str">
        <f>+VLOOKUP(L131,PATOLOGÍAS!$D$3:$F$10,3,FALSE)</f>
        <v>Fisuración (flexión; longitudinal).</v>
      </c>
      <c r="G131" s="222" t="str">
        <f t="shared" si="125"/>
        <v>FOTOGRAFÍA No. 246</v>
      </c>
      <c r="J131" s="4">
        <v>1</v>
      </c>
      <c r="K131" s="4">
        <f t="shared" si="106"/>
        <v>245</v>
      </c>
      <c r="L131" s="4">
        <v>2</v>
      </c>
      <c r="M131" s="4">
        <f t="shared" si="126"/>
        <v>246</v>
      </c>
    </row>
    <row r="132" spans="2:13" s="193" customFormat="1" ht="108.95" customHeight="1" x14ac:dyDescent="0.2">
      <c r="B132" s="584" t="str">
        <f>+TRAVIESAS!B29</f>
        <v>PK 39 + 000</v>
      </c>
      <c r="C132" s="585" t="str">
        <f>+TRAVIESAS!C29</f>
        <v>PK 40 + 000</v>
      </c>
      <c r="D132" s="236" t="str">
        <f>+VLOOKUP(J132,PATOLOGÍAS!$D$3:$F$10,3,FALSE)</f>
        <v>Fallo por condiciones climáticas.</v>
      </c>
      <c r="E132" s="237" t="str">
        <f t="shared" ref="E132" si="127">"FOTOGRAFÍA No. "&amp;K132</f>
        <v>FOTOGRAFÍA No. 247</v>
      </c>
      <c r="F132" s="236" t="str">
        <f>+VLOOKUP(L132,PATOLOGÍAS!$D$3:$F$10,3,FALSE)</f>
        <v>Fisuración (flexión; longitudinal).</v>
      </c>
      <c r="G132" s="238" t="str">
        <f t="shared" ref="G132" si="128">"FOTOGRAFÍA No. "&amp;M132</f>
        <v>FOTOGRAFÍA No. 248</v>
      </c>
      <c r="J132" s="4">
        <v>3</v>
      </c>
      <c r="K132" s="4">
        <f t="shared" si="106"/>
        <v>247</v>
      </c>
      <c r="L132" s="4">
        <v>2</v>
      </c>
      <c r="M132" s="4">
        <f t="shared" ref="M132" si="129">+K132+1</f>
        <v>248</v>
      </c>
    </row>
    <row r="133" spans="2:13" s="193" customFormat="1" ht="108.95" customHeight="1" x14ac:dyDescent="0.2">
      <c r="B133" s="531"/>
      <c r="C133" s="534"/>
      <c r="D133" s="139" t="str">
        <f>+VLOOKUP(J133,PATOLOGÍAS!$D$3:$F$10,3,FALSE)</f>
        <v>Deterioro de la zona del asiento del carril.</v>
      </c>
      <c r="E133" s="233" t="str">
        <f t="shared" ref="E133:E136" si="130">"FOTOGRAFÍA No. "&amp;K133</f>
        <v>FOTOGRAFÍA No. 249</v>
      </c>
      <c r="F133" s="139" t="str">
        <f>+VLOOKUP(L133,PATOLOGÍAS!$D$3:$F$10,3,FALSE)</f>
        <v>Deterioro de la zona del asiento del carril.</v>
      </c>
      <c r="G133" s="234" t="str">
        <f t="shared" ref="G133:G136" si="131">"FOTOGRAFÍA No. "&amp;M133</f>
        <v>FOTOGRAFÍA No. 250</v>
      </c>
      <c r="J133" s="4">
        <v>1</v>
      </c>
      <c r="K133" s="4">
        <f t="shared" si="106"/>
        <v>249</v>
      </c>
      <c r="L133" s="4">
        <v>1</v>
      </c>
      <c r="M133" s="4">
        <f t="shared" ref="M133:M136" si="132">+K133+1</f>
        <v>250</v>
      </c>
    </row>
    <row r="134" spans="2:13" s="193" customFormat="1" ht="108.95" customHeight="1" x14ac:dyDescent="0.2">
      <c r="B134" s="531"/>
      <c r="C134" s="534"/>
      <c r="D134" s="139" t="str">
        <f>+VLOOKUP(J134,PATOLOGÍAS!$D$3:$F$10,3,FALSE)</f>
        <v>Fisuración (flexión; longitudinal).</v>
      </c>
      <c r="E134" s="233" t="str">
        <f t="shared" si="130"/>
        <v>FOTOGRAFÍA No. 251</v>
      </c>
      <c r="F134" s="139" t="str">
        <f>+VLOOKUP(L134,PATOLOGÍAS!$D$3:$F$10,3,FALSE)</f>
        <v>Deterioro de la zona del asiento del carril.</v>
      </c>
      <c r="G134" s="234" t="str">
        <f t="shared" si="131"/>
        <v>FOTOGRAFÍA No. 252</v>
      </c>
      <c r="J134" s="4">
        <v>2</v>
      </c>
      <c r="K134" s="4">
        <f t="shared" si="106"/>
        <v>251</v>
      </c>
      <c r="L134" s="4">
        <v>1</v>
      </c>
      <c r="M134" s="4">
        <f t="shared" si="132"/>
        <v>252</v>
      </c>
    </row>
    <row r="135" spans="2:13" s="193" customFormat="1" ht="108.95" customHeight="1" x14ac:dyDescent="0.2">
      <c r="B135" s="531"/>
      <c r="C135" s="534"/>
      <c r="D135" s="139" t="str">
        <f>+VLOOKUP(J135,PATOLOGÍAS!$D$3:$F$10,3,FALSE)</f>
        <v>Fisuración (flexión; longitudinal).</v>
      </c>
      <c r="E135" s="233" t="str">
        <f t="shared" si="130"/>
        <v>FOTOGRAFÍA No. 253</v>
      </c>
      <c r="F135" s="139" t="str">
        <f>+VLOOKUP(L135,PATOLOGÍAS!$D$3:$F$10,3,FALSE)</f>
        <v>Fisuración (flexión; longitudinal).</v>
      </c>
      <c r="G135" s="234" t="str">
        <f t="shared" si="131"/>
        <v>FOTOGRAFÍA No. 254</v>
      </c>
      <c r="J135" s="4">
        <v>2</v>
      </c>
      <c r="K135" s="4">
        <f t="shared" si="106"/>
        <v>253</v>
      </c>
      <c r="L135" s="4">
        <v>2</v>
      </c>
      <c r="M135" s="4">
        <f t="shared" si="132"/>
        <v>254</v>
      </c>
    </row>
    <row r="136" spans="2:13" s="193" customFormat="1" ht="108.95" customHeight="1" thickBot="1" x14ac:dyDescent="0.25">
      <c r="B136" s="532"/>
      <c r="C136" s="535"/>
      <c r="D136" s="139" t="str">
        <f>+VLOOKUP(J136,PATOLOGÍAS!$D$3:$F$10,3,FALSE)</f>
        <v>Fisuración (flexión; longitudinal).</v>
      </c>
      <c r="E136" s="233" t="str">
        <f t="shared" si="130"/>
        <v>FOTOGRAFÍA No. 255</v>
      </c>
      <c r="F136" s="139" t="str">
        <f>+VLOOKUP(L136,PATOLOGÍAS!$D$3:$F$10,3,FALSE)</f>
        <v>Deterioro de la zona del asiento del carril.</v>
      </c>
      <c r="G136" s="234" t="str">
        <f t="shared" si="131"/>
        <v>FOTOGRAFÍA No. 256</v>
      </c>
      <c r="J136" s="4">
        <v>2</v>
      </c>
      <c r="K136" s="4">
        <f t="shared" si="106"/>
        <v>255</v>
      </c>
      <c r="L136" s="4">
        <v>1</v>
      </c>
      <c r="M136" s="4">
        <f t="shared" si="132"/>
        <v>256</v>
      </c>
    </row>
    <row r="137" spans="2:13" s="193" customFormat="1" ht="108.95" customHeight="1" x14ac:dyDescent="0.2">
      <c r="B137" s="489" t="str">
        <f>+TRAVIESAS!B34</f>
        <v>PK 40 + 000</v>
      </c>
      <c r="C137" s="492" t="str">
        <f>+TRAVIESAS!C34</f>
        <v>PK 41 + 000</v>
      </c>
      <c r="D137" s="240" t="str">
        <f>+VLOOKUP(J137,PATOLOGÍAS!$D$3:$F$10,3,FALSE)</f>
        <v>Deterioro de la zona del asiento del carril.</v>
      </c>
      <c r="E137" s="241" t="str">
        <f t="shared" ref="E137" si="133">"FOTOGRAFÍA No. "&amp;K137</f>
        <v>FOTOGRAFÍA No. 257</v>
      </c>
      <c r="F137" s="240" t="str">
        <f>+VLOOKUP(L137,PATOLOGÍAS!$D$3:$F$10,3,FALSE)</f>
        <v>Fisuración (flexión; longitudinal).</v>
      </c>
      <c r="G137" s="242" t="str">
        <f t="shared" ref="G137" si="134">"FOTOGRAFÍA No. "&amp;M137</f>
        <v>FOTOGRAFÍA No. 258</v>
      </c>
      <c r="J137" s="4">
        <v>1</v>
      </c>
      <c r="K137" s="4">
        <f t="shared" si="106"/>
        <v>257</v>
      </c>
      <c r="L137" s="4">
        <v>2</v>
      </c>
      <c r="M137" s="4">
        <f t="shared" ref="M137" si="135">+K137+1</f>
        <v>258</v>
      </c>
    </row>
    <row r="138" spans="2:13" s="193" customFormat="1" ht="108.95" customHeight="1" x14ac:dyDescent="0.2">
      <c r="B138" s="490"/>
      <c r="C138" s="493"/>
      <c r="D138" s="229" t="str">
        <f>+VLOOKUP(J138,PATOLOGÍAS!$D$3:$F$10,3,FALSE)</f>
        <v>Deterioro de la zona del asiento del carril.</v>
      </c>
      <c r="E138" s="230" t="str">
        <f t="shared" ref="E138:E141" si="136">"FOTOGRAFÍA No. "&amp;K138</f>
        <v>FOTOGRAFÍA No. 259</v>
      </c>
      <c r="F138" s="229" t="str">
        <f>+VLOOKUP(L138,PATOLOGÍAS!$D$3:$F$10,3,FALSE)</f>
        <v>Fisuración (flexión; longitudinal).</v>
      </c>
      <c r="G138" s="231" t="str">
        <f t="shared" ref="G138:G141" si="137">"FOTOGRAFÍA No. "&amp;M138</f>
        <v>FOTOGRAFÍA No. 260</v>
      </c>
      <c r="J138" s="4">
        <v>1</v>
      </c>
      <c r="K138" s="4">
        <f t="shared" si="106"/>
        <v>259</v>
      </c>
      <c r="L138" s="4">
        <v>2</v>
      </c>
      <c r="M138" s="4">
        <f t="shared" ref="M138:M141" si="138">+K138+1</f>
        <v>260</v>
      </c>
    </row>
    <row r="139" spans="2:13" s="193" customFormat="1" ht="108.95" customHeight="1" x14ac:dyDescent="0.2">
      <c r="B139" s="490"/>
      <c r="C139" s="493"/>
      <c r="D139" s="229" t="str">
        <f>+VLOOKUP(J139,PATOLOGÍAS!$D$3:$F$10,3,FALSE)</f>
        <v>Fisuración (flexión; longitudinal).</v>
      </c>
      <c r="E139" s="230" t="str">
        <f t="shared" si="136"/>
        <v>FOTOGRAFÍA No. 261</v>
      </c>
      <c r="F139" s="229" t="str">
        <f>+VLOOKUP(L139,PATOLOGÍAS!$D$3:$F$10,3,FALSE)</f>
        <v>Fallo por condiciones climáticas.</v>
      </c>
      <c r="G139" s="231" t="str">
        <f t="shared" si="137"/>
        <v>FOTOGRAFÍA No. 262</v>
      </c>
      <c r="J139" s="4">
        <v>2</v>
      </c>
      <c r="K139" s="4">
        <f t="shared" si="106"/>
        <v>261</v>
      </c>
      <c r="L139" s="4">
        <v>3</v>
      </c>
      <c r="M139" s="4">
        <f t="shared" si="138"/>
        <v>262</v>
      </c>
    </row>
    <row r="140" spans="2:13" s="193" customFormat="1" ht="108.95" customHeight="1" x14ac:dyDescent="0.2">
      <c r="B140" s="490"/>
      <c r="C140" s="493"/>
      <c r="D140" s="229" t="str">
        <f>+VLOOKUP(J140,PATOLOGÍAS!$D$3:$F$10,3,FALSE)</f>
        <v>Fisuración (flexión; longitudinal).</v>
      </c>
      <c r="E140" s="230" t="str">
        <f t="shared" si="136"/>
        <v>FOTOGRAFÍA No. 263</v>
      </c>
      <c r="F140" s="229" t="str">
        <f>+VLOOKUP(L140,PATOLOGÍAS!$D$3:$F$10,3,FALSE)</f>
        <v>Fisuración (flexión; longitudinal).</v>
      </c>
      <c r="G140" s="231" t="str">
        <f t="shared" si="137"/>
        <v>FOTOGRAFÍA No. 264</v>
      </c>
      <c r="J140" s="4">
        <v>2</v>
      </c>
      <c r="K140" s="4">
        <f t="shared" si="106"/>
        <v>263</v>
      </c>
      <c r="L140" s="4">
        <v>2</v>
      </c>
      <c r="M140" s="4">
        <f t="shared" si="138"/>
        <v>264</v>
      </c>
    </row>
    <row r="141" spans="2:13" s="193" customFormat="1" ht="108.95" customHeight="1" thickBot="1" x14ac:dyDescent="0.25">
      <c r="B141" s="491"/>
      <c r="C141" s="494"/>
      <c r="D141" s="142" t="str">
        <f>+VLOOKUP(J141,PATOLOGÍAS!$D$3:$F$10,3,FALSE)</f>
        <v>Deterioro de la zona del asiento del carril.</v>
      </c>
      <c r="E141" s="250" t="str">
        <f t="shared" si="136"/>
        <v>FOTOGRAFÍA No. 265</v>
      </c>
      <c r="F141" s="142" t="str">
        <f>+VLOOKUP(L141,PATOLOGÍAS!$D$3:$F$10,3,FALSE)</f>
        <v>Fisuración (flexión; longitudinal).</v>
      </c>
      <c r="G141" s="251" t="str">
        <f t="shared" si="137"/>
        <v>FOTOGRAFÍA No. 266</v>
      </c>
      <c r="J141" s="4">
        <v>1</v>
      </c>
      <c r="K141" s="4">
        <f t="shared" si="106"/>
        <v>265</v>
      </c>
      <c r="L141" s="4">
        <v>2</v>
      </c>
      <c r="M141" s="4">
        <f t="shared" si="138"/>
        <v>266</v>
      </c>
    </row>
    <row r="142" spans="2:13" s="193" customFormat="1" ht="108.95" customHeight="1" x14ac:dyDescent="0.2">
      <c r="B142" s="415" t="str">
        <f>+TRAVIESAS!B39</f>
        <v>PK 41 + 000</v>
      </c>
      <c r="C142" s="418" t="str">
        <f>+TRAVIESAS!C39</f>
        <v>PK 42 + 000</v>
      </c>
      <c r="D142" s="194" t="str">
        <f>+VLOOKUP(J142,PATOLOGÍAS!$D$3:$F$10,3,FALSE)</f>
        <v>Fisuración (flexión; longitudinal).</v>
      </c>
      <c r="E142" s="132" t="str">
        <f t="shared" ref="E142" si="139">"FOTOGRAFÍA No. "&amp;K142</f>
        <v>FOTOGRAFÍA No. 267</v>
      </c>
      <c r="F142" s="194" t="str">
        <f>+VLOOKUP(L142,PATOLOGÍAS!$D$3:$F$10,3,FALSE)</f>
        <v>Deterioro de la zona del asiento del carril.</v>
      </c>
      <c r="G142" s="133" t="str">
        <f t="shared" ref="G142" si="140">"FOTOGRAFÍA No. "&amp;M142</f>
        <v>FOTOGRAFÍA No. 268</v>
      </c>
      <c r="J142" s="4">
        <v>2</v>
      </c>
      <c r="K142" s="4">
        <f t="shared" si="106"/>
        <v>267</v>
      </c>
      <c r="L142" s="4">
        <v>1</v>
      </c>
      <c r="M142" s="4">
        <f t="shared" ref="M142:M143" si="141">+K142+1</f>
        <v>268</v>
      </c>
    </row>
    <row r="143" spans="2:13" s="193" customFormat="1" ht="108.95" customHeight="1" x14ac:dyDescent="0.2">
      <c r="B143" s="416"/>
      <c r="C143" s="419"/>
      <c r="D143" s="195" t="str">
        <f>+VLOOKUP(J143,PATOLOGÍAS!$D$3:$F$10,3,FALSE)</f>
        <v>Fisuración (flexión; longitudinal).</v>
      </c>
      <c r="E143" s="131" t="str">
        <f t="shared" ref="E143:E144" si="142">"FOTOGRAFÍA No. "&amp;K143</f>
        <v>FOTOGRAFÍA No. 269</v>
      </c>
      <c r="F143" s="195" t="str">
        <f>+VLOOKUP(L143,PATOLOGÍAS!$D$3:$F$10,3,FALSE)</f>
        <v>Deterioro de la zona del asiento del carril.</v>
      </c>
      <c r="G143" s="134" t="str">
        <f t="shared" ref="G143:G144" si="143">"FOTOGRAFÍA No. "&amp;M143</f>
        <v>FOTOGRAFÍA No. 270</v>
      </c>
      <c r="J143" s="4">
        <v>2</v>
      </c>
      <c r="K143" s="4">
        <f t="shared" si="106"/>
        <v>269</v>
      </c>
      <c r="L143" s="4">
        <v>1</v>
      </c>
      <c r="M143" s="4">
        <f t="shared" si="141"/>
        <v>270</v>
      </c>
    </row>
    <row r="144" spans="2:13" s="193" customFormat="1" ht="108.95" customHeight="1" thickBot="1" x14ac:dyDescent="0.25">
      <c r="B144" s="417"/>
      <c r="C144" s="420"/>
      <c r="D144" s="196" t="str">
        <f>+VLOOKUP(J144,PATOLOGÍAS!$D$3:$F$10,3,FALSE)</f>
        <v>Fisuración (flexión; longitudinal).</v>
      </c>
      <c r="E144" s="252" t="str">
        <f t="shared" si="142"/>
        <v>FOTOGRAFÍA No. 271</v>
      </c>
      <c r="F144" s="196" t="str">
        <f>+VLOOKUP(L144,PATOLOGÍAS!$D$3:$F$10,3,FALSE)</f>
        <v>Fallo por condiciones climáticas.</v>
      </c>
      <c r="G144" s="253" t="str">
        <f t="shared" si="143"/>
        <v>FOTOGRAFÍA No. 272</v>
      </c>
      <c r="J144" s="4">
        <v>2</v>
      </c>
      <c r="K144" s="4">
        <f t="shared" si="106"/>
        <v>271</v>
      </c>
      <c r="L144" s="4">
        <v>3</v>
      </c>
      <c r="M144" s="4">
        <f t="shared" ref="M144" si="144">+K144+1</f>
        <v>272</v>
      </c>
    </row>
    <row r="145" spans="2:13" s="193" customFormat="1" ht="108.95" customHeight="1" x14ac:dyDescent="0.2">
      <c r="B145" s="574" t="str">
        <f>+TRAVIESAS!B42</f>
        <v>PK 42 + 000</v>
      </c>
      <c r="C145" s="577" t="str">
        <f>+TRAVIESAS!C42</f>
        <v>PK 43 + 000</v>
      </c>
      <c r="D145" s="254" t="str">
        <f>+VLOOKUP(J145,PATOLOGÍAS!$D$3:$F$10,3,FALSE)</f>
        <v>Deterioro de la zona del asiento del carril.</v>
      </c>
      <c r="E145" s="255" t="str">
        <f t="shared" ref="E145" si="145">"FOTOGRAFÍA No. "&amp;K145</f>
        <v>FOTOGRAFÍA No. 273</v>
      </c>
      <c r="F145" s="254" t="str">
        <f>+VLOOKUP(L145,PATOLOGÍAS!$D$3:$F$10,3,FALSE)</f>
        <v>Fisuración (flexión; longitudinal).</v>
      </c>
      <c r="G145" s="256" t="str">
        <f t="shared" ref="G145" si="146">"FOTOGRAFÍA No. "&amp;M145</f>
        <v>FOTOGRAFÍA No. 274</v>
      </c>
      <c r="J145" s="4">
        <v>1</v>
      </c>
      <c r="K145" s="4">
        <f t="shared" si="106"/>
        <v>273</v>
      </c>
      <c r="L145" s="4">
        <v>2</v>
      </c>
      <c r="M145" s="4">
        <f t="shared" ref="M145" si="147">+K145+1</f>
        <v>274</v>
      </c>
    </row>
    <row r="146" spans="2:13" s="193" customFormat="1" ht="108.95" customHeight="1" x14ac:dyDescent="0.2">
      <c r="B146" s="575"/>
      <c r="C146" s="578"/>
      <c r="D146" s="212" t="str">
        <f>+VLOOKUP(J146,PATOLOGÍAS!$D$3:$F$10,3,FALSE)</f>
        <v>Fisuración (flexión; longitudinal).</v>
      </c>
      <c r="E146" s="213" t="str">
        <f>"FOTOGRAFÍA No. "&amp;K146</f>
        <v>FOTOGRAFÍA No. 275</v>
      </c>
      <c r="F146" s="212" t="str">
        <f>+VLOOKUP(L146,PATOLOGÍAS!$D$3:$F$10,3,FALSE)</f>
        <v>Fallo por condiciones climáticas.</v>
      </c>
      <c r="G146" s="214" t="str">
        <f>"FOTOGRAFÍA No. "&amp;M146</f>
        <v>FOTOGRAFÍA No. 276</v>
      </c>
      <c r="J146" s="4">
        <v>2</v>
      </c>
      <c r="K146" s="4">
        <f t="shared" si="106"/>
        <v>275</v>
      </c>
      <c r="L146" s="4">
        <v>3</v>
      </c>
      <c r="M146" s="4">
        <f>+K146+1</f>
        <v>276</v>
      </c>
    </row>
    <row r="147" spans="2:13" s="193" customFormat="1" ht="108.95" customHeight="1" thickBot="1" x14ac:dyDescent="0.25">
      <c r="B147" s="575"/>
      <c r="C147" s="578"/>
      <c r="D147" s="212" t="str">
        <f>+VLOOKUP(J147,PATOLOGÍAS!$D$3:$F$10,3,FALSE)</f>
        <v>Fisuración (flexión; longitudinal).</v>
      </c>
      <c r="E147" s="213" t="str">
        <f>"FOTOGRAFÍA No. "&amp;K147</f>
        <v>FOTOGRAFÍA No. 277</v>
      </c>
      <c r="F147" s="212" t="str">
        <f>+VLOOKUP(L147,PATOLOGÍAS!$D$3:$F$10,3,FALSE)</f>
        <v>Fisuración (flexión; longitudinal).</v>
      </c>
      <c r="G147" s="214" t="str">
        <f>"FOTOGRAFÍA No. "&amp;M147</f>
        <v>FOTOGRAFÍA No. 278</v>
      </c>
      <c r="J147" s="4">
        <v>2</v>
      </c>
      <c r="K147" s="4">
        <f t="shared" si="106"/>
        <v>277</v>
      </c>
      <c r="L147" s="4">
        <v>2</v>
      </c>
      <c r="M147" s="4">
        <f t="shared" ref="M147" si="148">+K147+1</f>
        <v>278</v>
      </c>
    </row>
    <row r="148" spans="2:13" s="193" customFormat="1" ht="108.95" customHeight="1" x14ac:dyDescent="0.2">
      <c r="B148" s="568" t="str">
        <f>+TRAVIESAS!B45</f>
        <v>PK 43 + 000</v>
      </c>
      <c r="C148" s="571" t="str">
        <f>+TRAVIESAS!C45</f>
        <v>PK 44 + 000</v>
      </c>
      <c r="D148" s="215" t="str">
        <f>+VLOOKUP(J148,PATOLOGÍAS!$D$3:$F$10,3,FALSE)</f>
        <v>Deterioro de la zona del asiento del carril.</v>
      </c>
      <c r="E148" s="258" t="str">
        <f t="shared" ref="E148" si="149">"FOTOGRAFÍA No. "&amp;K148</f>
        <v>FOTOGRAFÍA No. 279</v>
      </c>
      <c r="F148" s="215" t="str">
        <f>+VLOOKUP(L148,PATOLOGÍAS!$D$3:$F$10,3,FALSE)</f>
        <v>Deterioro de la zona del asiento del carril.</v>
      </c>
      <c r="G148" s="259" t="str">
        <f t="shared" ref="G148" si="150">"FOTOGRAFÍA No. "&amp;M148</f>
        <v>FOTOGRAFÍA No. 280</v>
      </c>
      <c r="J148" s="4">
        <v>1</v>
      </c>
      <c r="K148" s="4">
        <f t="shared" si="106"/>
        <v>279</v>
      </c>
      <c r="L148" s="4">
        <v>1</v>
      </c>
      <c r="M148" s="4">
        <f>+K148+1</f>
        <v>280</v>
      </c>
    </row>
    <row r="149" spans="2:13" s="193" customFormat="1" ht="108.95" customHeight="1" x14ac:dyDescent="0.2">
      <c r="B149" s="569"/>
      <c r="C149" s="572"/>
      <c r="D149" s="219" t="str">
        <f>+VLOOKUP(J149,PATOLOGÍAS!$D$3:$F$10,3,FALSE)</f>
        <v>Fallo por condiciones climáticas.</v>
      </c>
      <c r="E149" s="260" t="str">
        <f t="shared" ref="E149:E151" si="151">"FOTOGRAFÍA No. "&amp;K149</f>
        <v>FOTOGRAFÍA No. 281</v>
      </c>
      <c r="F149" s="219" t="str">
        <f>+VLOOKUP(L149,PATOLOGÍAS!$D$3:$F$10,3,FALSE)</f>
        <v>Deterioro de la zona del asiento del carril.</v>
      </c>
      <c r="G149" s="261" t="str">
        <f t="shared" ref="G149:G151" si="152">"FOTOGRAFÍA No. "&amp;M149</f>
        <v>FOTOGRAFÍA No. 282</v>
      </c>
      <c r="J149" s="4">
        <v>3</v>
      </c>
      <c r="K149" s="4">
        <f t="shared" si="106"/>
        <v>281</v>
      </c>
      <c r="L149" s="4">
        <v>1</v>
      </c>
      <c r="M149" s="4">
        <f>+K149+1</f>
        <v>282</v>
      </c>
    </row>
    <row r="150" spans="2:13" s="193" customFormat="1" ht="108.95" customHeight="1" x14ac:dyDescent="0.2">
      <c r="B150" s="569"/>
      <c r="C150" s="572"/>
      <c r="D150" s="219" t="str">
        <f>+VLOOKUP(J150,PATOLOGÍAS!$D$3:$F$10,3,FALSE)</f>
        <v>Fallo por condiciones climáticas.</v>
      </c>
      <c r="E150" s="260" t="str">
        <f t="shared" si="151"/>
        <v>FOTOGRAFÍA No. 283</v>
      </c>
      <c r="F150" s="219" t="str">
        <f>+VLOOKUP(L150,PATOLOGÍAS!$D$3:$F$10,3,FALSE)</f>
        <v>Deterioro de la zona del asiento del carril.</v>
      </c>
      <c r="G150" s="261" t="str">
        <f t="shared" si="152"/>
        <v>FOTOGRAFÍA No. 284</v>
      </c>
      <c r="J150" s="4">
        <v>3</v>
      </c>
      <c r="K150" s="4">
        <f t="shared" si="106"/>
        <v>283</v>
      </c>
      <c r="L150" s="4">
        <v>1</v>
      </c>
      <c r="M150" s="4">
        <f t="shared" ref="M150:M151" si="153">+K150+1</f>
        <v>284</v>
      </c>
    </row>
    <row r="151" spans="2:13" s="193" customFormat="1" ht="108.95" customHeight="1" thickBot="1" x14ac:dyDescent="0.25">
      <c r="B151" s="570"/>
      <c r="C151" s="573"/>
      <c r="D151" s="228" t="str">
        <f>+VLOOKUP(J151,PATOLOGÍAS!$D$3:$F$10,3,FALSE)</f>
        <v>Deterioro de la zona del asiento del carril.</v>
      </c>
      <c r="E151" s="221" t="str">
        <f t="shared" si="151"/>
        <v>FOTOGRAFÍA No. 285</v>
      </c>
      <c r="F151" s="228" t="str">
        <f>+VLOOKUP(L151,PATOLOGÍAS!$D$3:$F$10,3,FALSE)</f>
        <v>Fisuración (flexión; longitudinal).</v>
      </c>
      <c r="G151" s="222" t="str">
        <f t="shared" si="152"/>
        <v>FOTOGRAFÍA No. 286</v>
      </c>
      <c r="J151" s="4">
        <v>1</v>
      </c>
      <c r="K151" s="4">
        <f t="shared" si="106"/>
        <v>285</v>
      </c>
      <c r="L151" s="4">
        <v>2</v>
      </c>
      <c r="M151" s="4">
        <f t="shared" si="153"/>
        <v>286</v>
      </c>
    </row>
    <row r="152" spans="2:13" s="193" customFormat="1" ht="108.95" customHeight="1" x14ac:dyDescent="0.2">
      <c r="B152" s="584" t="str">
        <f>+TRAVIESAS!B49</f>
        <v>PK 44 + 000</v>
      </c>
      <c r="C152" s="585" t="str">
        <f>+TRAVIESAS!C49</f>
        <v>PK 45 + 000</v>
      </c>
      <c r="D152" s="232" t="str">
        <f>+VLOOKUP(J152,PATOLOGÍAS!$D$3:$F$10,3,FALSE)</f>
        <v>Fisuración (flexión; longitudinal).</v>
      </c>
      <c r="E152" s="263" t="str">
        <f t="shared" ref="E152" si="154">"FOTOGRAFÍA No. "&amp;K152</f>
        <v>FOTOGRAFÍA No. 287</v>
      </c>
      <c r="F152" s="232" t="str">
        <f>+VLOOKUP(L152,PATOLOGÍAS!$D$3:$F$10,3,FALSE)</f>
        <v>Fisuración (flexión; longitudinal).</v>
      </c>
      <c r="G152" s="264" t="str">
        <f t="shared" ref="G152" si="155">"FOTOGRAFÍA No. "&amp;M152</f>
        <v>FOTOGRAFÍA No. 288</v>
      </c>
      <c r="J152" s="4">
        <v>2</v>
      </c>
      <c r="K152" s="4">
        <f t="shared" si="106"/>
        <v>287</v>
      </c>
      <c r="L152" s="4">
        <v>2</v>
      </c>
      <c r="M152" s="4">
        <f t="shared" ref="M152:M153" si="156">+K152+1</f>
        <v>288</v>
      </c>
    </row>
    <row r="153" spans="2:13" s="193" customFormat="1" ht="108.95" customHeight="1" x14ac:dyDescent="0.2">
      <c r="B153" s="531"/>
      <c r="C153" s="534"/>
      <c r="D153" s="235" t="str">
        <f>+VLOOKUP(J153,PATOLOGÍAS!$D$3:$F$10,3,FALSE)</f>
        <v>Fisuración (flexión; longitudinal).</v>
      </c>
      <c r="E153" s="265" t="str">
        <f t="shared" ref="E153:E154" si="157">"FOTOGRAFÍA No. "&amp;K153</f>
        <v>FOTOGRAFÍA No. 289</v>
      </c>
      <c r="F153" s="235" t="str">
        <f>+VLOOKUP(L153,PATOLOGÍAS!$D$3:$F$10,3,FALSE)</f>
        <v>Fisuración (flexión; longitudinal).</v>
      </c>
      <c r="G153" s="266" t="str">
        <f t="shared" ref="G153:G154" si="158">"FOTOGRAFÍA No. "&amp;M153</f>
        <v>FOTOGRAFÍA No. 290</v>
      </c>
      <c r="J153" s="4">
        <v>2</v>
      </c>
      <c r="K153" s="4">
        <f t="shared" si="106"/>
        <v>289</v>
      </c>
      <c r="L153" s="4">
        <v>2</v>
      </c>
      <c r="M153" s="4">
        <f t="shared" si="156"/>
        <v>290</v>
      </c>
    </row>
    <row r="154" spans="2:13" s="193" customFormat="1" ht="108.95" customHeight="1" thickBot="1" x14ac:dyDescent="0.25">
      <c r="B154" s="532"/>
      <c r="C154" s="535"/>
      <c r="D154" s="239" t="str">
        <f>+VLOOKUP(J154,PATOLOGÍAS!$D$3:$F$10,3,FALSE)</f>
        <v>Fisuración (flexión; longitudinal).</v>
      </c>
      <c r="E154" s="233" t="str">
        <f t="shared" si="157"/>
        <v>FOTOGRAFÍA No. 291</v>
      </c>
      <c r="F154" s="239" t="str">
        <f>+VLOOKUP(L154,PATOLOGÍAS!$D$3:$F$10,3,FALSE)</f>
        <v>Fisuración (flexión; longitudinal).</v>
      </c>
      <c r="G154" s="234" t="str">
        <f t="shared" si="158"/>
        <v>FOTOGRAFÍA No. 292</v>
      </c>
      <c r="J154" s="4">
        <v>2</v>
      </c>
      <c r="K154" s="4">
        <f t="shared" si="106"/>
        <v>291</v>
      </c>
      <c r="L154" s="4">
        <v>2</v>
      </c>
      <c r="M154" s="4">
        <f t="shared" ref="M154" si="159">+K154+1</f>
        <v>292</v>
      </c>
    </row>
    <row r="155" spans="2:13" s="193" customFormat="1" ht="108.95" customHeight="1" x14ac:dyDescent="0.2">
      <c r="B155" s="489" t="str">
        <f>+TRAVIESAS!B52</f>
        <v>PK 45 + 000</v>
      </c>
      <c r="C155" s="492" t="str">
        <f>+TRAVIESAS!C52</f>
        <v>PK 46 + 000</v>
      </c>
      <c r="D155" s="240" t="str">
        <f>+VLOOKUP(J155,PATOLOGÍAS!$D$3:$F$10,3,FALSE)</f>
        <v>Fallo por condiciones climáticas.</v>
      </c>
      <c r="E155" s="241" t="str">
        <f t="shared" ref="E155" si="160">"FOTOGRAFÍA No. "&amp;K155</f>
        <v>FOTOGRAFÍA No. 293</v>
      </c>
      <c r="F155" s="240" t="str">
        <f>+VLOOKUP(L155,PATOLOGÍAS!$D$3:$F$10,3,FALSE)</f>
        <v>Fisuración (flexión; longitudinal).</v>
      </c>
      <c r="G155" s="242" t="str">
        <f t="shared" ref="G155" si="161">"FOTOGRAFÍA No. "&amp;M155</f>
        <v>FOTOGRAFÍA No. 294</v>
      </c>
      <c r="J155" s="4">
        <v>3</v>
      </c>
      <c r="K155" s="4">
        <f t="shared" si="106"/>
        <v>293</v>
      </c>
      <c r="L155" s="4">
        <v>2</v>
      </c>
      <c r="M155" s="4">
        <f t="shared" ref="M155" si="162">+K155+1</f>
        <v>294</v>
      </c>
    </row>
    <row r="156" spans="2:13" s="193" customFormat="1" ht="108.95" customHeight="1" x14ac:dyDescent="0.2">
      <c r="B156" s="490"/>
      <c r="C156" s="493"/>
      <c r="D156" s="229" t="str">
        <f>+VLOOKUP(J156,PATOLOGÍAS!$D$3:$F$10,3,FALSE)</f>
        <v>Deterioro de la zona del asiento del carril.</v>
      </c>
      <c r="E156" s="230" t="str">
        <f t="shared" ref="E156:E157" si="163">"FOTOGRAFÍA No. "&amp;K156</f>
        <v>FOTOGRAFÍA No. 295</v>
      </c>
      <c r="F156" s="229" t="str">
        <f>+VLOOKUP(L156,PATOLOGÍAS!$D$3:$F$10,3,FALSE)</f>
        <v>Fallo por condiciones climáticas.</v>
      </c>
      <c r="G156" s="231" t="str">
        <f t="shared" ref="G156:G157" si="164">"FOTOGRAFÍA No. "&amp;M156</f>
        <v>FOTOGRAFÍA No. 296</v>
      </c>
      <c r="J156" s="4">
        <v>1</v>
      </c>
      <c r="K156" s="4">
        <f t="shared" si="106"/>
        <v>295</v>
      </c>
      <c r="L156" s="4">
        <v>3</v>
      </c>
      <c r="M156" s="4">
        <f t="shared" ref="M156:M157" si="165">+K156+1</f>
        <v>296</v>
      </c>
    </row>
    <row r="157" spans="2:13" s="193" customFormat="1" ht="108.95" customHeight="1" thickBot="1" x14ac:dyDescent="0.25">
      <c r="B157" s="491"/>
      <c r="C157" s="494"/>
      <c r="D157" s="249" t="str">
        <f>+VLOOKUP(J157,PATOLOGÍAS!$D$3:$F$10,3,FALSE)</f>
        <v>Fisuración (flexión; longitudinal).</v>
      </c>
      <c r="E157" s="250" t="str">
        <f t="shared" si="163"/>
        <v>FOTOGRAFÍA No. 297</v>
      </c>
      <c r="F157" s="249" t="str">
        <f>+VLOOKUP(L157,PATOLOGÍAS!$D$3:$F$10,3,FALSE)</f>
        <v>Deterioro de la zona del asiento del carril.</v>
      </c>
      <c r="G157" s="251" t="str">
        <f t="shared" si="164"/>
        <v>FOTOGRAFÍA No. 298</v>
      </c>
      <c r="J157" s="4">
        <v>2</v>
      </c>
      <c r="K157" s="4">
        <f t="shared" si="106"/>
        <v>297</v>
      </c>
      <c r="L157" s="4">
        <v>1</v>
      </c>
      <c r="M157" s="4">
        <f t="shared" si="165"/>
        <v>298</v>
      </c>
    </row>
    <row r="158" spans="2:13" s="193" customFormat="1" ht="108.95" customHeight="1" x14ac:dyDescent="0.2">
      <c r="B158" s="415" t="str">
        <f>+TRAVIESAS!B55</f>
        <v>PK 46 + 000</v>
      </c>
      <c r="C158" s="418" t="str">
        <f>+TRAVIESAS!C55</f>
        <v>PK 47 + 000</v>
      </c>
      <c r="D158" s="243" t="str">
        <f>+VLOOKUP(J158,PATOLOGÍAS!$D$3:$F$10,3,FALSE)</f>
        <v>Fallo por condiciones climáticas.</v>
      </c>
      <c r="E158" s="132" t="str">
        <f t="shared" ref="E158" si="166">"FOTOGRAFÍA No. "&amp;K158</f>
        <v>FOTOGRAFÍA No. 299</v>
      </c>
      <c r="F158" s="243" t="str">
        <f>+VLOOKUP(L158,PATOLOGÍAS!$D$3:$F$10,3,FALSE)</f>
        <v>Fisuración (flexión; longitudinal).</v>
      </c>
      <c r="G158" s="133" t="str">
        <f t="shared" ref="G158" si="167">"FOTOGRAFÍA No. "&amp;M158</f>
        <v>FOTOGRAFÍA No. 300</v>
      </c>
      <c r="J158" s="4">
        <v>3</v>
      </c>
      <c r="K158" s="4">
        <f t="shared" si="106"/>
        <v>299</v>
      </c>
      <c r="L158" s="4">
        <v>2</v>
      </c>
      <c r="M158" s="4">
        <f t="shared" ref="M158" si="168">+K158+1</f>
        <v>300</v>
      </c>
    </row>
    <row r="159" spans="2:13" s="193" customFormat="1" ht="108.95" customHeight="1" x14ac:dyDescent="0.2">
      <c r="B159" s="416"/>
      <c r="C159" s="419"/>
      <c r="D159" s="244" t="str">
        <f>+VLOOKUP(J159,PATOLOGÍAS!$D$3:$F$10,3,FALSE)</f>
        <v>Fisuración (flexión; longitudinal).</v>
      </c>
      <c r="E159" s="131" t="str">
        <f t="shared" ref="E159:E160" si="169">"FOTOGRAFÍA No. "&amp;K159</f>
        <v>FOTOGRAFÍA No. 301</v>
      </c>
      <c r="F159" s="244" t="str">
        <f>+VLOOKUP(L159,PATOLOGÍAS!$D$3:$F$10,3,FALSE)</f>
        <v>Fisuración (flexión; longitudinal).</v>
      </c>
      <c r="G159" s="134" t="str">
        <f t="shared" ref="G159:G160" si="170">"FOTOGRAFÍA No. "&amp;M159</f>
        <v>FOTOGRAFÍA No. 302</v>
      </c>
      <c r="J159" s="4">
        <v>2</v>
      </c>
      <c r="K159" s="4">
        <f t="shared" si="106"/>
        <v>301</v>
      </c>
      <c r="L159" s="4">
        <v>2</v>
      </c>
      <c r="M159" s="4">
        <f t="shared" ref="M159:M160" si="171">+K159+1</f>
        <v>302</v>
      </c>
    </row>
    <row r="160" spans="2:13" s="193" customFormat="1" ht="108.95" customHeight="1" thickBot="1" x14ac:dyDescent="0.25">
      <c r="B160" s="417"/>
      <c r="C160" s="420"/>
      <c r="D160" s="245" t="str">
        <f>+VLOOKUP(J160,PATOLOGÍAS!$D$3:$F$10,3,FALSE)</f>
        <v>Fisuración (flexión; longitudinal).</v>
      </c>
      <c r="E160" s="252" t="str">
        <f t="shared" si="169"/>
        <v>FOTOGRAFÍA No. 303</v>
      </c>
      <c r="F160" s="245" t="str">
        <f>+VLOOKUP(L160,PATOLOGÍAS!$D$3:$F$10,3,FALSE)</f>
        <v>Fisuración (flexión; longitudinal).</v>
      </c>
      <c r="G160" s="253" t="str">
        <f t="shared" si="170"/>
        <v>FOTOGRAFÍA No. 304</v>
      </c>
      <c r="J160" s="4">
        <v>2</v>
      </c>
      <c r="K160" s="4">
        <f t="shared" si="106"/>
        <v>303</v>
      </c>
      <c r="L160" s="4">
        <v>2</v>
      </c>
      <c r="M160" s="4">
        <f t="shared" si="171"/>
        <v>304</v>
      </c>
    </row>
    <row r="161" spans="2:13" s="193" customFormat="1" ht="108.95" customHeight="1" x14ac:dyDescent="0.2">
      <c r="B161" s="574" t="str">
        <f>+TRAVIESAS!B58</f>
        <v>PK 47 + 000</v>
      </c>
      <c r="C161" s="577" t="str">
        <f>+TRAVIESAS!C58</f>
        <v>PK 48 + 000</v>
      </c>
      <c r="D161" s="274" t="str">
        <f>+VLOOKUP(J161,PATOLOGÍAS!$D$3:$F$10,3,FALSE)</f>
        <v>Fisuración (flexión; longitudinal).</v>
      </c>
      <c r="E161" s="203" t="str">
        <f t="shared" ref="E161" si="172">"FOTOGRAFÍA No. "&amp;K161</f>
        <v>FOTOGRAFÍA No. 305</v>
      </c>
      <c r="F161" s="274" t="str">
        <f>+VLOOKUP(L161,PATOLOGÍAS!$D$3:$F$10,3,FALSE)</f>
        <v>Deterioro de la zona del asiento del carril.</v>
      </c>
      <c r="G161" s="204" t="str">
        <f t="shared" ref="G161" si="173">"FOTOGRAFÍA No. "&amp;M161</f>
        <v>FOTOGRAFÍA No. 306</v>
      </c>
      <c r="J161" s="4">
        <v>2</v>
      </c>
      <c r="K161" s="4">
        <f t="shared" si="106"/>
        <v>305</v>
      </c>
      <c r="L161" s="4">
        <v>1</v>
      </c>
      <c r="M161" s="4">
        <f t="shared" ref="M161" si="174">+K161+1</f>
        <v>306</v>
      </c>
    </row>
    <row r="162" spans="2:13" s="193" customFormat="1" ht="108.95" customHeight="1" x14ac:dyDescent="0.2">
      <c r="B162" s="575"/>
      <c r="C162" s="578"/>
      <c r="D162" s="275" t="str">
        <f>+VLOOKUP(J162,PATOLOGÍAS!$D$3:$F$10,3,FALSE)</f>
        <v>Fallo por condiciones climáticas.</v>
      </c>
      <c r="E162" s="206" t="str">
        <f t="shared" ref="E162" si="175">"FOTOGRAFÍA No. "&amp;K162</f>
        <v>FOTOGRAFÍA No. 307</v>
      </c>
      <c r="F162" s="275" t="str">
        <f>+VLOOKUP(L162,PATOLOGÍAS!$D$3:$F$10,3,FALSE)</f>
        <v>Fisuración (flexión; longitudinal).</v>
      </c>
      <c r="G162" s="207" t="str">
        <f t="shared" ref="G162" si="176">"FOTOGRAFÍA No. "&amp;M162</f>
        <v>FOTOGRAFÍA No. 308</v>
      </c>
      <c r="J162" s="4">
        <v>3</v>
      </c>
      <c r="K162" s="4">
        <f t="shared" si="106"/>
        <v>307</v>
      </c>
      <c r="L162" s="4">
        <v>2</v>
      </c>
      <c r="M162" s="4">
        <f t="shared" ref="M162" si="177">+K162+1</f>
        <v>308</v>
      </c>
    </row>
    <row r="163" spans="2:13" s="193" customFormat="1" ht="108.95" customHeight="1" thickBot="1" x14ac:dyDescent="0.25">
      <c r="B163" s="576"/>
      <c r="C163" s="579"/>
      <c r="D163" s="278" t="str">
        <f>+VLOOKUP(J163,PATOLOGÍAS!$D$3:$F$10,3,FALSE)</f>
        <v>Fisuración (flexión; longitudinal).</v>
      </c>
      <c r="E163" s="213" t="str">
        <f t="shared" ref="E163" si="178">"FOTOGRAFÍA No. "&amp;K163</f>
        <v>FOTOGRAFÍA No. 309</v>
      </c>
      <c r="F163" s="278" t="str">
        <f>+VLOOKUP(L163,PATOLOGÍAS!$D$3:$F$10,3,FALSE)</f>
        <v>Fisuración (flexión; longitudinal).</v>
      </c>
      <c r="G163" s="214" t="str">
        <f t="shared" ref="G163" si="179">"FOTOGRAFÍA No. "&amp;M163</f>
        <v>FOTOGRAFÍA No. 310</v>
      </c>
      <c r="J163" s="4">
        <v>2</v>
      </c>
      <c r="K163" s="4">
        <f t="shared" si="106"/>
        <v>309</v>
      </c>
      <c r="L163" s="4">
        <v>2</v>
      </c>
      <c r="M163" s="4">
        <f t="shared" ref="M163" si="180">+K163+1</f>
        <v>310</v>
      </c>
    </row>
    <row r="164" spans="2:13" s="193" customFormat="1" ht="108.95" customHeight="1" x14ac:dyDescent="0.2">
      <c r="B164" s="568" t="str">
        <f>+TRAVIESAS!B61</f>
        <v>PK 48 + 000</v>
      </c>
      <c r="C164" s="571" t="str">
        <f>+TRAVIESAS!C61</f>
        <v>PK 49 + 000</v>
      </c>
      <c r="D164" s="276" t="str">
        <f>+VLOOKUP(J164,PATOLOGÍAS!$D$3:$F$10,3,FALSE)</f>
        <v>Fallo por condiciones climáticas.</v>
      </c>
      <c r="E164" s="258" t="str">
        <f t="shared" ref="E164" si="181">"FOTOGRAFÍA No. "&amp;K164</f>
        <v>FOTOGRAFÍA No. 311</v>
      </c>
      <c r="F164" s="276" t="str">
        <f>+VLOOKUP(L164,PATOLOGÍAS!$D$3:$F$10,3,FALSE)</f>
        <v>Fisuración (flexión; longitudinal).</v>
      </c>
      <c r="G164" s="259" t="str">
        <f t="shared" ref="G164" si="182">"FOTOGRAFÍA No. "&amp;M164</f>
        <v>FOTOGRAFÍA No. 312</v>
      </c>
      <c r="J164" s="4">
        <v>3</v>
      </c>
      <c r="K164" s="4">
        <f t="shared" si="106"/>
        <v>311</v>
      </c>
      <c r="L164" s="4">
        <v>2</v>
      </c>
      <c r="M164" s="4">
        <f t="shared" ref="M164" si="183">+K164+1</f>
        <v>312</v>
      </c>
    </row>
    <row r="165" spans="2:13" s="193" customFormat="1" ht="108.95" customHeight="1" x14ac:dyDescent="0.2">
      <c r="B165" s="569"/>
      <c r="C165" s="572"/>
      <c r="D165" s="277" t="str">
        <f>+VLOOKUP(J165,PATOLOGÍAS!$D$3:$F$10,3,FALSE)</f>
        <v>Fallo por condiciones climáticas.</v>
      </c>
      <c r="E165" s="260" t="str">
        <f t="shared" ref="E165" si="184">"FOTOGRAFÍA No. "&amp;K165</f>
        <v>FOTOGRAFÍA No. 313</v>
      </c>
      <c r="F165" s="277" t="str">
        <f>+VLOOKUP(L165,PATOLOGÍAS!$D$3:$F$10,3,FALSE)</f>
        <v>Fallo por condiciones climáticas.</v>
      </c>
      <c r="G165" s="261" t="str">
        <f t="shared" ref="G165" si="185">"FOTOGRAFÍA No. "&amp;M165</f>
        <v>FOTOGRAFÍA No. 314</v>
      </c>
      <c r="J165" s="4">
        <v>3</v>
      </c>
      <c r="K165" s="4">
        <f t="shared" si="106"/>
        <v>313</v>
      </c>
      <c r="L165" s="4">
        <v>3</v>
      </c>
      <c r="M165" s="4">
        <f t="shared" ref="M165" si="186">+K165+1</f>
        <v>314</v>
      </c>
    </row>
    <row r="166" spans="2:13" s="193" customFormat="1" ht="108.95" customHeight="1" thickBot="1" x14ac:dyDescent="0.25">
      <c r="B166" s="587"/>
      <c r="C166" s="588"/>
      <c r="D166" s="283" t="str">
        <f>+VLOOKUP(J166,PATOLOGÍAS!$D$3:$F$10,3,FALSE)</f>
        <v>Fisuración (flexión; longitudinal).</v>
      </c>
      <c r="E166" s="284" t="str">
        <f t="shared" ref="E166" si="187">"FOTOGRAFÍA No. "&amp;K166</f>
        <v>FOTOGRAFÍA No. 315</v>
      </c>
      <c r="F166" s="283" t="str">
        <f>+VLOOKUP(L166,PATOLOGÍAS!$D$3:$F$10,3,FALSE)</f>
        <v>Deterioro de la zona del asiento del carril.</v>
      </c>
      <c r="G166" s="285" t="str">
        <f t="shared" ref="G166" si="188">"FOTOGRAFÍA No. "&amp;M166</f>
        <v>FOTOGRAFÍA No. 316</v>
      </c>
      <c r="J166" s="4">
        <v>2</v>
      </c>
      <c r="K166" s="4">
        <f t="shared" si="106"/>
        <v>315</v>
      </c>
      <c r="L166" s="4">
        <v>1</v>
      </c>
      <c r="M166" s="4">
        <f t="shared" ref="M166" si="189">+K166+1</f>
        <v>316</v>
      </c>
    </row>
    <row r="167" spans="2:13" s="193" customFormat="1" ht="108.95" customHeight="1" x14ac:dyDescent="0.2">
      <c r="B167" s="530" t="str">
        <f>+TRAVIESAS!B64</f>
        <v>PK 49 + 000</v>
      </c>
      <c r="C167" s="533" t="str">
        <f>+TRAVIESAS!C64</f>
        <v>PK 50 + 000</v>
      </c>
      <c r="D167" s="286" t="str">
        <f>+VLOOKUP(J167,PATOLOGÍAS!$D$3:$F$10,3,FALSE)</f>
        <v>Fisuración (flexión; longitudinal).</v>
      </c>
      <c r="E167" s="287" t="str">
        <f t="shared" ref="E167" si="190">"FOTOGRAFÍA No. "&amp;K167</f>
        <v>FOTOGRAFÍA No. 317</v>
      </c>
      <c r="F167" s="286" t="str">
        <f>+VLOOKUP(L167,PATOLOGÍAS!$D$3:$F$10,3,FALSE)</f>
        <v>Fisuración (flexión; longitudinal).</v>
      </c>
      <c r="G167" s="288" t="str">
        <f t="shared" ref="G167" si="191">"FOTOGRAFÍA No. "&amp;M167</f>
        <v>FOTOGRAFÍA No. 318</v>
      </c>
      <c r="J167" s="4">
        <v>2</v>
      </c>
      <c r="K167" s="4">
        <f t="shared" si="106"/>
        <v>317</v>
      </c>
      <c r="L167" s="4">
        <v>2</v>
      </c>
      <c r="M167" s="4">
        <f t="shared" ref="M167" si="192">+K167+1</f>
        <v>318</v>
      </c>
    </row>
    <row r="168" spans="2:13" s="193" customFormat="1" ht="108.95" customHeight="1" x14ac:dyDescent="0.2">
      <c r="B168" s="531"/>
      <c r="C168" s="534"/>
      <c r="D168" s="272" t="str">
        <f>+VLOOKUP(J168,PATOLOGÍAS!$D$3:$F$10,3,FALSE)</f>
        <v>Fallo por condiciones climáticas.</v>
      </c>
      <c r="E168" s="265" t="str">
        <f t="shared" ref="E168:E170" si="193">"FOTOGRAFÍA No. "&amp;K168</f>
        <v>FOTOGRAFÍA No. 319</v>
      </c>
      <c r="F168" s="272" t="str">
        <f>+VLOOKUP(L168,PATOLOGÍAS!$D$3:$F$10,3,FALSE)</f>
        <v>Fisuración (flexión; longitudinal).</v>
      </c>
      <c r="G168" s="266" t="str">
        <f t="shared" ref="G168:G170" si="194">"FOTOGRAFÍA No. "&amp;M168</f>
        <v>FOTOGRAFÍA No. 320</v>
      </c>
      <c r="J168" s="4">
        <v>3</v>
      </c>
      <c r="K168" s="4">
        <f t="shared" si="106"/>
        <v>319</v>
      </c>
      <c r="L168" s="4">
        <v>2</v>
      </c>
      <c r="M168" s="4">
        <f t="shared" ref="M168:M170" si="195">+K168+1</f>
        <v>320</v>
      </c>
    </row>
    <row r="169" spans="2:13" s="193" customFormat="1" ht="108.95" customHeight="1" x14ac:dyDescent="0.2">
      <c r="B169" s="531"/>
      <c r="C169" s="534"/>
      <c r="D169" s="272" t="str">
        <f>+VLOOKUP(J169,PATOLOGÍAS!$D$3:$F$10,3,FALSE)</f>
        <v>Fallo por condiciones climáticas.</v>
      </c>
      <c r="E169" s="265" t="str">
        <f t="shared" si="193"/>
        <v>FOTOGRAFÍA No. 321</v>
      </c>
      <c r="F169" s="272" t="str">
        <f>+VLOOKUP(L169,PATOLOGÍAS!$D$3:$F$10,3,FALSE)</f>
        <v>Fisuración (flexión; longitudinal).</v>
      </c>
      <c r="G169" s="266" t="str">
        <f t="shared" si="194"/>
        <v>FOTOGRAFÍA No. 322</v>
      </c>
      <c r="J169" s="4">
        <v>3</v>
      </c>
      <c r="K169" s="4">
        <f t="shared" si="106"/>
        <v>321</v>
      </c>
      <c r="L169" s="4">
        <v>2</v>
      </c>
      <c r="M169" s="4">
        <f t="shared" si="195"/>
        <v>322</v>
      </c>
    </row>
    <row r="170" spans="2:13" s="193" customFormat="1" ht="108.95" customHeight="1" thickBot="1" x14ac:dyDescent="0.25">
      <c r="B170" s="532"/>
      <c r="C170" s="535"/>
      <c r="D170" s="273" t="str">
        <f>+VLOOKUP(J170,PATOLOGÍAS!$D$3:$F$10,3,FALSE)</f>
        <v>Fallo por condiciones climáticas.</v>
      </c>
      <c r="E170" s="233" t="str">
        <f t="shared" si="193"/>
        <v>FOTOGRAFÍA No. 323</v>
      </c>
      <c r="F170" s="273" t="str">
        <f>+VLOOKUP(L170,PATOLOGÍAS!$D$3:$F$10,3,FALSE)</f>
        <v>Fisuración (flexión; longitudinal).</v>
      </c>
      <c r="G170" s="234" t="str">
        <f t="shared" si="194"/>
        <v>FOTOGRAFÍA No. 324</v>
      </c>
      <c r="J170" s="4">
        <v>3</v>
      </c>
      <c r="K170" s="4">
        <f t="shared" si="106"/>
        <v>323</v>
      </c>
      <c r="L170" s="4">
        <v>2</v>
      </c>
      <c r="M170" s="4">
        <f t="shared" si="195"/>
        <v>324</v>
      </c>
    </row>
    <row r="171" spans="2:13" s="193" customFormat="1" ht="108.95" customHeight="1" x14ac:dyDescent="0.2">
      <c r="B171" s="489" t="str">
        <f>+TRAVIESAS!B68</f>
        <v>PK 50 + 000</v>
      </c>
      <c r="C171" s="492" t="str">
        <f>+TRAVIESAS!C68</f>
        <v>PK 51 + 000</v>
      </c>
      <c r="D171" s="270" t="str">
        <f>+VLOOKUP(J171,PATOLOGÍAS!$D$3:$F$10,3,FALSE)</f>
        <v>Fisuración (flexión; longitudinal).</v>
      </c>
      <c r="E171" s="241" t="str">
        <f t="shared" ref="E171" si="196">"FOTOGRAFÍA No. "&amp;K171</f>
        <v>FOTOGRAFÍA No. 325</v>
      </c>
      <c r="F171" s="270" t="str">
        <f>+VLOOKUP(L171,PATOLOGÍAS!$D$3:$F$10,3,FALSE)</f>
        <v>Fisuración (flexión; longitudinal).</v>
      </c>
      <c r="G171" s="242" t="str">
        <f t="shared" ref="G171" si="197">"FOTOGRAFÍA No. "&amp;M171</f>
        <v>FOTOGRAFÍA No. 326</v>
      </c>
      <c r="J171" s="4">
        <v>2</v>
      </c>
      <c r="K171" s="4">
        <f t="shared" si="106"/>
        <v>325</v>
      </c>
      <c r="L171" s="4">
        <v>2</v>
      </c>
      <c r="M171" s="4">
        <f t="shared" ref="M171" si="198">+K171+1</f>
        <v>326</v>
      </c>
    </row>
    <row r="172" spans="2:13" s="193" customFormat="1" ht="108.95" customHeight="1" x14ac:dyDescent="0.2">
      <c r="B172" s="490"/>
      <c r="C172" s="493"/>
      <c r="D172" s="271" t="str">
        <f>+VLOOKUP(J172,PATOLOGÍAS!$D$3:$F$10,3,FALSE)</f>
        <v>Fisuración (flexión; longitudinal).</v>
      </c>
      <c r="E172" s="230" t="str">
        <f t="shared" ref="E172" si="199">"FOTOGRAFÍA No. "&amp;K172</f>
        <v>FOTOGRAFÍA No. 327</v>
      </c>
      <c r="F172" s="271" t="str">
        <f>+VLOOKUP(L172,PATOLOGÍAS!$D$3:$F$10,3,FALSE)</f>
        <v>Fisuración (flexión; longitudinal).</v>
      </c>
      <c r="G172" s="231" t="str">
        <f t="shared" ref="G172" si="200">"FOTOGRAFÍA No. "&amp;M172</f>
        <v>FOTOGRAFÍA No. 328</v>
      </c>
      <c r="J172" s="4">
        <v>2</v>
      </c>
      <c r="K172" s="4">
        <f t="shared" si="106"/>
        <v>327</v>
      </c>
      <c r="L172" s="4">
        <v>2</v>
      </c>
      <c r="M172" s="4">
        <f t="shared" ref="M172" si="201">+K172+1</f>
        <v>328</v>
      </c>
    </row>
    <row r="173" spans="2:13" s="193" customFormat="1" ht="108.95" customHeight="1" thickBot="1" x14ac:dyDescent="0.25">
      <c r="B173" s="589"/>
      <c r="C173" s="529"/>
      <c r="D173" s="144" t="str">
        <f>+VLOOKUP(J173,PATOLOGÍAS!$D$3:$F$10,3,FALSE)</f>
        <v>Fisuración (flexión; longitudinal).</v>
      </c>
      <c r="E173" s="281" t="str">
        <f t="shared" ref="E173" si="202">"FOTOGRAFÍA No. "&amp;K173</f>
        <v>FOTOGRAFÍA No. 329</v>
      </c>
      <c r="F173" s="144" t="str">
        <f>+VLOOKUP(L173,PATOLOGÍAS!$D$3:$F$10,3,FALSE)</f>
        <v>Fisuración (flexión; longitudinal).</v>
      </c>
      <c r="G173" s="282" t="str">
        <f t="shared" ref="G173" si="203">"FOTOGRAFÍA No. "&amp;M173</f>
        <v>FOTOGRAFÍA No. 330</v>
      </c>
      <c r="J173" s="4">
        <v>2</v>
      </c>
      <c r="K173" s="4">
        <f t="shared" ref="K173:K178" si="204">+M172+1</f>
        <v>329</v>
      </c>
      <c r="L173" s="4">
        <v>2</v>
      </c>
      <c r="M173" s="4">
        <f t="shared" ref="M173" si="205">+K173+1</f>
        <v>330</v>
      </c>
    </row>
    <row r="174" spans="2:13" s="193" customFormat="1" ht="108.95" customHeight="1" x14ac:dyDescent="0.2">
      <c r="B174" s="580" t="str">
        <f>+TRAVIESAS!B71</f>
        <v>PK 51 + 000</v>
      </c>
      <c r="C174" s="586" t="str">
        <f>+TRAVIESAS!C71</f>
        <v>PK 52 + 000</v>
      </c>
      <c r="D174" s="267" t="str">
        <f>+VLOOKUP(J174,PATOLOGÍAS!$D$3:$F$10,3,FALSE)</f>
        <v>Fisuración (flexión; longitudinal).</v>
      </c>
      <c r="E174" s="289" t="str">
        <f t="shared" ref="E174" si="206">"FOTOGRAFÍA No. "&amp;K174</f>
        <v>FOTOGRAFÍA No. 331</v>
      </c>
      <c r="F174" s="267" t="str">
        <f>+VLOOKUP(L174,PATOLOGÍAS!$D$3:$F$10,3,FALSE)</f>
        <v>Fisuración (flexión; longitudinal).</v>
      </c>
      <c r="G174" s="290" t="str">
        <f t="shared" ref="G174" si="207">"FOTOGRAFÍA No. "&amp;M174</f>
        <v>FOTOGRAFÍA No. 332</v>
      </c>
      <c r="J174" s="4">
        <v>2</v>
      </c>
      <c r="K174" s="4">
        <f t="shared" si="204"/>
        <v>331</v>
      </c>
      <c r="L174" s="4">
        <v>2</v>
      </c>
      <c r="M174" s="4">
        <f t="shared" ref="M174" si="208">+K174+1</f>
        <v>332</v>
      </c>
    </row>
    <row r="175" spans="2:13" s="193" customFormat="1" ht="108.95" customHeight="1" x14ac:dyDescent="0.2">
      <c r="B175" s="416"/>
      <c r="C175" s="419"/>
      <c r="D175" s="269" t="str">
        <f>+VLOOKUP(J175,PATOLOGÍAS!$D$3:$F$10,3,FALSE)</f>
        <v>Fallo por condiciones climáticas.</v>
      </c>
      <c r="E175" s="252" t="str">
        <f t="shared" ref="E175:E176" si="209">"FOTOGRAFÍA No. "&amp;K175</f>
        <v>FOTOGRAFÍA No. 333</v>
      </c>
      <c r="F175" s="269" t="str">
        <f>+VLOOKUP(L175,PATOLOGÍAS!$D$3:$F$10,3,FALSE)</f>
        <v>Fisuración (flexión; longitudinal).</v>
      </c>
      <c r="G175" s="253" t="str">
        <f t="shared" ref="G175:G176" si="210">"FOTOGRAFÍA No. "&amp;M175</f>
        <v>FOTOGRAFÍA No. 334</v>
      </c>
      <c r="J175" s="4">
        <v>3</v>
      </c>
      <c r="K175" s="4">
        <f t="shared" si="204"/>
        <v>333</v>
      </c>
      <c r="L175" s="4">
        <v>2</v>
      </c>
      <c r="M175" s="4">
        <f t="shared" ref="M175:M176" si="211">+K175+1</f>
        <v>334</v>
      </c>
    </row>
    <row r="176" spans="2:13" s="193" customFormat="1" ht="108.95" customHeight="1" thickBot="1" x14ac:dyDescent="0.25">
      <c r="B176" s="417"/>
      <c r="C176" s="420"/>
      <c r="D176" s="269" t="str">
        <f>+VLOOKUP(J176,PATOLOGÍAS!$D$3:$F$10,3,FALSE)</f>
        <v>Fisuración (flexión; longitudinal).</v>
      </c>
      <c r="E176" s="252" t="str">
        <f t="shared" si="209"/>
        <v>FOTOGRAFÍA No. 335</v>
      </c>
      <c r="F176" s="269" t="str">
        <f>+VLOOKUP(L176,PATOLOGÍAS!$D$3:$F$10,3,FALSE)</f>
        <v>Fisuración (flexión; longitudinal).</v>
      </c>
      <c r="G176" s="253" t="str">
        <f t="shared" si="210"/>
        <v>FOTOGRAFÍA No. 336</v>
      </c>
      <c r="J176" s="4">
        <v>2</v>
      </c>
      <c r="K176" s="4">
        <f t="shared" si="204"/>
        <v>335</v>
      </c>
      <c r="L176" s="4">
        <v>2</v>
      </c>
      <c r="M176" s="4">
        <f t="shared" si="211"/>
        <v>336</v>
      </c>
    </row>
    <row r="177" spans="2:13" s="193" customFormat="1" ht="108.95" customHeight="1" x14ac:dyDescent="0.2">
      <c r="B177" s="574" t="str">
        <f>+TRAVIESAS!B74</f>
        <v>PK 52 + 000</v>
      </c>
      <c r="C177" s="577" t="str">
        <f>+TRAVIESAS!C74</f>
        <v>PK 53 + 000</v>
      </c>
      <c r="D177" s="274" t="str">
        <f>+VLOOKUP(J177,PATOLOGÍAS!$D$3:$F$10,3,FALSE)</f>
        <v>Fisuración (flexión; longitudinal).</v>
      </c>
      <c r="E177" s="203" t="str">
        <f t="shared" ref="E177" si="212">"FOTOGRAFÍA No. "&amp;K177</f>
        <v>FOTOGRAFÍA No. 337</v>
      </c>
      <c r="F177" s="274" t="str">
        <f>+VLOOKUP(L177,PATOLOGÍAS!$D$3:$F$10,3,FALSE)</f>
        <v>Fisuración (flexión; longitudinal).</v>
      </c>
      <c r="G177" s="204" t="str">
        <f t="shared" ref="G177" si="213">"FOTOGRAFÍA No. "&amp;M177</f>
        <v>FOTOGRAFÍA No. 338</v>
      </c>
      <c r="J177" s="4">
        <v>2</v>
      </c>
      <c r="K177" s="4">
        <f t="shared" si="204"/>
        <v>337</v>
      </c>
      <c r="L177" s="4">
        <v>2</v>
      </c>
      <c r="M177" s="4">
        <f t="shared" ref="M177:M178" si="214">+K177+1</f>
        <v>338</v>
      </c>
    </row>
    <row r="178" spans="2:13" s="193" customFormat="1" ht="108.95" customHeight="1" thickBot="1" x14ac:dyDescent="0.25">
      <c r="B178" s="576"/>
      <c r="C178" s="579"/>
      <c r="D178" s="280" t="str">
        <f>+VLOOKUP(J178,PATOLOGÍAS!$D$3:$F$10,3,FALSE)</f>
        <v>Fisuración (flexión; longitudinal).</v>
      </c>
      <c r="E178" s="213" t="str">
        <f t="shared" ref="E178" si="215">"FOTOGRAFÍA No. "&amp;K178</f>
        <v>FOTOGRAFÍA No. 339</v>
      </c>
      <c r="F178" s="280" t="str">
        <f>+VLOOKUP(L178,PATOLOGÍAS!$D$3:$F$10,3,FALSE)</f>
        <v>Fisuración (flexión; longitudinal).</v>
      </c>
      <c r="G178" s="214" t="str">
        <f t="shared" ref="G178" si="216">"FOTOGRAFÍA No. "&amp;M178</f>
        <v>FOTOGRAFÍA No. 340</v>
      </c>
      <c r="J178" s="14">
        <v>2</v>
      </c>
      <c r="K178" s="4">
        <f t="shared" si="204"/>
        <v>339</v>
      </c>
      <c r="L178" s="14">
        <v>2</v>
      </c>
      <c r="M178" s="14">
        <f t="shared" si="214"/>
        <v>340</v>
      </c>
    </row>
    <row r="179" spans="2:13" ht="20.25" x14ac:dyDescent="0.25">
      <c r="B179" s="523" t="s">
        <v>14</v>
      </c>
      <c r="C179" s="524"/>
      <c r="D179" s="524"/>
      <c r="E179" s="524"/>
      <c r="F179" s="524"/>
      <c r="G179" s="525"/>
      <c r="J179" s="523" t="s">
        <v>14</v>
      </c>
      <c r="K179" s="524"/>
      <c r="L179" s="524"/>
      <c r="M179" s="525"/>
    </row>
    <row r="180" spans="2:13" x14ac:dyDescent="0.25">
      <c r="B180" s="446" t="s">
        <v>8</v>
      </c>
      <c r="C180" s="447"/>
      <c r="D180" s="447" t="s">
        <v>26</v>
      </c>
      <c r="E180" s="447" t="s">
        <v>7</v>
      </c>
      <c r="F180" s="447" t="s">
        <v>26</v>
      </c>
      <c r="G180" s="450" t="s">
        <v>7</v>
      </c>
      <c r="J180" s="446" t="s">
        <v>26</v>
      </c>
      <c r="K180" s="447" t="s">
        <v>7</v>
      </c>
      <c r="L180" s="447" t="s">
        <v>26</v>
      </c>
      <c r="M180" s="450" t="s">
        <v>7</v>
      </c>
    </row>
    <row r="181" spans="2:13" s="193" customFormat="1" ht="17.25" thickBot="1" x14ac:dyDescent="0.3">
      <c r="B181" s="7" t="s">
        <v>1</v>
      </c>
      <c r="C181" s="308" t="s">
        <v>2</v>
      </c>
      <c r="D181" s="448"/>
      <c r="E181" s="448"/>
      <c r="F181" s="448"/>
      <c r="G181" s="451"/>
      <c r="J181" s="526"/>
      <c r="K181" s="527"/>
      <c r="L181" s="527"/>
      <c r="M181" s="528"/>
    </row>
    <row r="182" spans="2:13" ht="108.95" customHeight="1" x14ac:dyDescent="0.2">
      <c r="B182" s="403" t="str">
        <f>+BALASTO!B5</f>
        <v>PK 34 + 000</v>
      </c>
      <c r="C182" s="406" t="str">
        <f>+BALASTO!C5</f>
        <v>PK 35 + 000</v>
      </c>
      <c r="D182" s="309" t="str">
        <f>VLOOKUP(J182,PATOLOGÍAS!$D$2:$H$6,5,FALSE)</f>
        <v>Trituración de partículas.</v>
      </c>
      <c r="E182" s="82" t="str">
        <f>"FOTOGRAFÍA No. "&amp;K182</f>
        <v>FOTOGRAFÍA No. 341</v>
      </c>
      <c r="F182" s="309" t="str">
        <f>VLOOKUP(L182,PATOLOGÍAS!$D$2:$H$6,5,FALSE)</f>
        <v>Alto nivel de deterioro.</v>
      </c>
      <c r="G182" s="83" t="str">
        <f>"FOTOGRAFÍA No. "&amp;M182</f>
        <v>FOTOGRAFÍA No. 342</v>
      </c>
      <c r="J182" s="211">
        <v>2</v>
      </c>
      <c r="K182" s="211">
        <f>+M178+1</f>
        <v>341</v>
      </c>
      <c r="L182" s="211">
        <v>1</v>
      </c>
      <c r="M182" s="211">
        <f>+K182+1</f>
        <v>342</v>
      </c>
    </row>
    <row r="183" spans="2:13" s="193" customFormat="1" ht="108.95" customHeight="1" thickBot="1" x14ac:dyDescent="0.25">
      <c r="B183" s="405"/>
      <c r="C183" s="408"/>
      <c r="D183" s="298" t="str">
        <f>VLOOKUP(J183,PATOLOGÍAS!$D$2:$H$6,5,FALSE)</f>
        <v>Vuelo balasto.</v>
      </c>
      <c r="E183" s="140" t="str">
        <f>"FOTOGRAFÍA No. "&amp;K183</f>
        <v>FOTOGRAFÍA No. 343</v>
      </c>
      <c r="F183" s="298" t="str">
        <f>VLOOKUP(L183,PATOLOGÍAS!$D$2:$H$6,5,FALSE)</f>
        <v>Alto nivel de deterioro.</v>
      </c>
      <c r="G183" s="141" t="str">
        <f>"FOTOGRAFÍA No. "&amp;M183</f>
        <v>FOTOGRAFÍA No. 344</v>
      </c>
      <c r="J183" s="211">
        <v>4</v>
      </c>
      <c r="K183" s="211">
        <f>+M182+1</f>
        <v>343</v>
      </c>
      <c r="L183" s="211">
        <v>1</v>
      </c>
      <c r="M183" s="211">
        <f>+K183+1</f>
        <v>344</v>
      </c>
    </row>
    <row r="184" spans="2:13" s="193" customFormat="1" ht="108.95" customHeight="1" x14ac:dyDescent="0.2">
      <c r="B184" s="409" t="str">
        <f>+BALASTO!B7</f>
        <v>PK 35 + 000</v>
      </c>
      <c r="C184" s="412" t="str">
        <f>+BALASTO!C7</f>
        <v>PK 36 + 000</v>
      </c>
      <c r="D184" s="305" t="str">
        <f>VLOOKUP(J184,PATOLOGÍAS!$D$2:$H$6,5,FALSE)</f>
        <v>Alto nivel de deterioro.</v>
      </c>
      <c r="E184" s="87" t="str">
        <f>"FOTOGRAFÍA No. "&amp;K184</f>
        <v>FOTOGRAFÍA No. 345</v>
      </c>
      <c r="F184" s="305" t="str">
        <f>VLOOKUP(L184,PATOLOGÍAS!$D$2:$H$6,5,FALSE)</f>
        <v>Trituración de partículas.</v>
      </c>
      <c r="G184" s="88" t="str">
        <f>"FOTOGRAFÍA No. "&amp;M184</f>
        <v>FOTOGRAFÍA No. 346</v>
      </c>
      <c r="J184" s="211">
        <v>1</v>
      </c>
      <c r="K184" s="211">
        <f t="shared" ref="K184:K230" si="217">+M183+1</f>
        <v>345</v>
      </c>
      <c r="L184" s="211">
        <v>2</v>
      </c>
      <c r="M184" s="211">
        <f>+K184+1</f>
        <v>346</v>
      </c>
    </row>
    <row r="185" spans="2:13" s="193" customFormat="1" ht="108.95" customHeight="1" thickBot="1" x14ac:dyDescent="0.25">
      <c r="B185" s="411"/>
      <c r="C185" s="414"/>
      <c r="D185" s="307" t="str">
        <f>VLOOKUP(J185,PATOLOGÍAS!$D$2:$H$6,5,FALSE)</f>
        <v>Vuelo balasto.</v>
      </c>
      <c r="E185" s="198" t="str">
        <f>"FOTOGRAFÍA No. "&amp;K185</f>
        <v>FOTOGRAFÍA No. 347</v>
      </c>
      <c r="F185" s="307" t="str">
        <f>VLOOKUP(L185,PATOLOGÍAS!$D$2:$H$6,5,FALSE)</f>
        <v>Alto nivel de deterioro.</v>
      </c>
      <c r="G185" s="199" t="str">
        <f>"FOTOGRAFÍA No. "&amp;M185</f>
        <v>FOTOGRAFÍA No. 348</v>
      </c>
      <c r="J185" s="211">
        <v>4</v>
      </c>
      <c r="K185" s="211">
        <f t="shared" si="217"/>
        <v>347</v>
      </c>
      <c r="L185" s="211">
        <v>1</v>
      </c>
      <c r="M185" s="211">
        <f>+K185+1</f>
        <v>348</v>
      </c>
    </row>
    <row r="186" spans="2:13" s="193" customFormat="1" ht="108.95" customHeight="1" x14ac:dyDescent="0.2">
      <c r="B186" s="465" t="str">
        <f>+BALASTO!B9</f>
        <v>PK 36 + 000</v>
      </c>
      <c r="C186" s="440" t="str">
        <f>+BALASTO!C9</f>
        <v>PK 37 + 000</v>
      </c>
      <c r="D186" s="301" t="str">
        <f>VLOOKUP(J186,PATOLOGÍAS!$D$2:$H$6,5,FALSE)</f>
        <v>Contaminación.</v>
      </c>
      <c r="E186" s="93" t="str">
        <f>"FOTOGRAFÍA No. "&amp;K186</f>
        <v>FOTOGRAFÍA No. 349</v>
      </c>
      <c r="F186" s="301" t="str">
        <f>VLOOKUP(L186,PATOLOGÍAS!$D$2:$H$6,5,FALSE)</f>
        <v>Vuelo balasto.</v>
      </c>
      <c r="G186" s="94" t="str">
        <f>"FOTOGRAFÍA No. "&amp;M186</f>
        <v>FOTOGRAFÍA No. 350</v>
      </c>
      <c r="J186" s="211">
        <v>3</v>
      </c>
      <c r="K186" s="211">
        <f t="shared" si="217"/>
        <v>349</v>
      </c>
      <c r="L186" s="211">
        <v>4</v>
      </c>
      <c r="M186" s="211">
        <f>+K186+1</f>
        <v>350</v>
      </c>
    </row>
    <row r="187" spans="2:13" s="193" customFormat="1" ht="108.95" customHeight="1" x14ac:dyDescent="0.2">
      <c r="B187" s="466"/>
      <c r="C187" s="441"/>
      <c r="D187" s="296" t="str">
        <f>VLOOKUP(J187,PATOLOGÍAS!$D$2:$H$6,5,FALSE)</f>
        <v>Trituración de partículas.</v>
      </c>
      <c r="E187" s="20" t="str">
        <f t="shared" ref="E187:E189" si="218">"FOTOGRAFÍA No. "&amp;K187</f>
        <v>FOTOGRAFÍA No. 351</v>
      </c>
      <c r="F187" s="296" t="str">
        <f>VLOOKUP(L187,PATOLOGÍAS!$D$2:$H$6,5,FALSE)</f>
        <v>Alto nivel de deterioro.</v>
      </c>
      <c r="G187" s="95" t="str">
        <f t="shared" ref="G187:G189" si="219">"FOTOGRAFÍA No. "&amp;M187</f>
        <v>FOTOGRAFÍA No. 352</v>
      </c>
      <c r="J187" s="211">
        <v>2</v>
      </c>
      <c r="K187" s="211">
        <f t="shared" si="217"/>
        <v>351</v>
      </c>
      <c r="L187" s="211">
        <v>1</v>
      </c>
      <c r="M187" s="211">
        <f t="shared" ref="M187:M189" si="220">+K187+1</f>
        <v>352</v>
      </c>
    </row>
    <row r="188" spans="2:13" s="193" customFormat="1" ht="108.95" customHeight="1" x14ac:dyDescent="0.2">
      <c r="B188" s="466"/>
      <c r="C188" s="441"/>
      <c r="D188" s="296" t="str">
        <f>VLOOKUP(J188,PATOLOGÍAS!$D$2:$H$6,5,FALSE)</f>
        <v>Trituración de partículas.</v>
      </c>
      <c r="E188" s="20" t="str">
        <f t="shared" si="218"/>
        <v>FOTOGRAFÍA No. 353</v>
      </c>
      <c r="F188" s="296" t="str">
        <f>VLOOKUP(L188,PATOLOGÍAS!$D$2:$H$6,5,FALSE)</f>
        <v>Contaminación.</v>
      </c>
      <c r="G188" s="95" t="str">
        <f t="shared" si="219"/>
        <v>FOTOGRAFÍA No. 354</v>
      </c>
      <c r="J188" s="211">
        <v>2</v>
      </c>
      <c r="K188" s="211">
        <f t="shared" si="217"/>
        <v>353</v>
      </c>
      <c r="L188" s="211">
        <v>3</v>
      </c>
      <c r="M188" s="211">
        <f t="shared" si="220"/>
        <v>354</v>
      </c>
    </row>
    <row r="189" spans="2:13" s="193" customFormat="1" ht="108.95" customHeight="1" thickBot="1" x14ac:dyDescent="0.25">
      <c r="B189" s="467"/>
      <c r="C189" s="442"/>
      <c r="D189" s="302" t="str">
        <f>VLOOKUP(J189,PATOLOGÍAS!$D$2:$H$6,5,FALSE)</f>
        <v>Alto nivel de deterioro.</v>
      </c>
      <c r="E189" s="200" t="str">
        <f t="shared" si="218"/>
        <v>FOTOGRAFÍA No. 355</v>
      </c>
      <c r="F189" s="302" t="str">
        <f>VLOOKUP(L189,PATOLOGÍAS!$D$2:$H$6,5,FALSE)</f>
        <v>Vuelo balasto.</v>
      </c>
      <c r="G189" s="201" t="str">
        <f t="shared" si="219"/>
        <v>FOTOGRAFÍA No. 356</v>
      </c>
      <c r="J189" s="211">
        <v>1</v>
      </c>
      <c r="K189" s="211">
        <f t="shared" si="217"/>
        <v>355</v>
      </c>
      <c r="L189" s="211">
        <v>4</v>
      </c>
      <c r="M189" s="211">
        <f t="shared" si="220"/>
        <v>356</v>
      </c>
    </row>
    <row r="190" spans="2:13" s="193" customFormat="1" ht="108.95" customHeight="1" x14ac:dyDescent="0.2">
      <c r="B190" s="397" t="str">
        <f>+BALASTO!B13</f>
        <v>PK 37 + 000</v>
      </c>
      <c r="C190" s="400" t="str">
        <f>+BALASTO!C13</f>
        <v>PK 38 + 000</v>
      </c>
      <c r="D190" s="303" t="str">
        <f>VLOOKUP(J190,PATOLOGÍAS!$D$2:$H$6,5,FALSE)</f>
        <v>Alto nivel de deterioro.</v>
      </c>
      <c r="E190" s="98" t="str">
        <f t="shared" ref="E190" si="221">"FOTOGRAFÍA No. "&amp;K190</f>
        <v>FOTOGRAFÍA No. 357</v>
      </c>
      <c r="F190" s="303" t="str">
        <f>VLOOKUP(L190,PATOLOGÍAS!$D$2:$H$6,5,FALSE)</f>
        <v>Trituración de partículas.</v>
      </c>
      <c r="G190" s="99" t="str">
        <f t="shared" ref="G190" si="222">"FOTOGRAFÍA No. "&amp;M190</f>
        <v>FOTOGRAFÍA No. 358</v>
      </c>
      <c r="J190" s="211">
        <v>1</v>
      </c>
      <c r="K190" s="211">
        <f t="shared" si="217"/>
        <v>357</v>
      </c>
      <c r="L190" s="211">
        <v>2</v>
      </c>
      <c r="M190" s="211">
        <f t="shared" ref="M190" si="223">+K190+1</f>
        <v>358</v>
      </c>
    </row>
    <row r="191" spans="2:13" s="193" customFormat="1" ht="108.95" customHeight="1" x14ac:dyDescent="0.2">
      <c r="B191" s="398"/>
      <c r="C191" s="401"/>
      <c r="D191" s="294" t="str">
        <f>VLOOKUP(J191,PATOLOGÍAS!$D$2:$H$6,5,FALSE)</f>
        <v>Trituración de partículas.</v>
      </c>
      <c r="E191" s="81" t="str">
        <f t="shared" ref="E191:E193" si="224">"FOTOGRAFÍA No. "&amp;K191</f>
        <v>FOTOGRAFÍA No. 359</v>
      </c>
      <c r="F191" s="294" t="str">
        <f>VLOOKUP(L191,PATOLOGÍAS!$D$2:$H$6,5,FALSE)</f>
        <v>Vuelo balasto.</v>
      </c>
      <c r="G191" s="100" t="str">
        <f t="shared" ref="G191:G193" si="225">"FOTOGRAFÍA No. "&amp;M191</f>
        <v>FOTOGRAFÍA No. 360</v>
      </c>
      <c r="J191" s="211">
        <v>2</v>
      </c>
      <c r="K191" s="211">
        <f t="shared" si="217"/>
        <v>359</v>
      </c>
      <c r="L191" s="211">
        <v>4</v>
      </c>
      <c r="M191" s="211">
        <f t="shared" ref="M191:M193" si="226">+K191+1</f>
        <v>360</v>
      </c>
    </row>
    <row r="192" spans="2:13" s="193" customFormat="1" ht="108.95" customHeight="1" x14ac:dyDescent="0.2">
      <c r="B192" s="398"/>
      <c r="C192" s="401"/>
      <c r="D192" s="294" t="str">
        <f>VLOOKUP(J192,PATOLOGÍAS!$D$2:$H$6,5,FALSE)</f>
        <v>Alto nivel de deterioro.</v>
      </c>
      <c r="E192" s="81" t="str">
        <f t="shared" si="224"/>
        <v>FOTOGRAFÍA No. 361</v>
      </c>
      <c r="F192" s="294" t="str">
        <f>VLOOKUP(L192,PATOLOGÍAS!$D$2:$H$6,5,FALSE)</f>
        <v>Alto nivel de deterioro.</v>
      </c>
      <c r="G192" s="100" t="str">
        <f t="shared" si="225"/>
        <v>FOTOGRAFÍA No. 362</v>
      </c>
      <c r="J192" s="211">
        <v>1</v>
      </c>
      <c r="K192" s="211">
        <f t="shared" si="217"/>
        <v>361</v>
      </c>
      <c r="L192" s="211">
        <v>1</v>
      </c>
      <c r="M192" s="211">
        <f t="shared" si="226"/>
        <v>362</v>
      </c>
    </row>
    <row r="193" spans="2:13" s="193" customFormat="1" ht="108.95" customHeight="1" thickBot="1" x14ac:dyDescent="0.25">
      <c r="B193" s="468"/>
      <c r="C193" s="457"/>
      <c r="D193" s="304" t="str">
        <f>VLOOKUP(J193,PATOLOGÍAS!$D$2:$H$6,5,FALSE)</f>
        <v>Trituración de partículas.</v>
      </c>
      <c r="E193" s="191" t="str">
        <f t="shared" si="224"/>
        <v>FOTOGRAFÍA No. 363</v>
      </c>
      <c r="F193" s="304" t="str">
        <f>VLOOKUP(L193,PATOLOGÍAS!$D$2:$H$6,5,FALSE)</f>
        <v>Trituración de partículas.</v>
      </c>
      <c r="G193" s="192" t="str">
        <f t="shared" si="225"/>
        <v>FOTOGRAFÍA No. 364</v>
      </c>
      <c r="J193" s="211">
        <v>2</v>
      </c>
      <c r="K193" s="211">
        <f t="shared" si="217"/>
        <v>363</v>
      </c>
      <c r="L193" s="211">
        <v>2</v>
      </c>
      <c r="M193" s="211">
        <f t="shared" si="226"/>
        <v>364</v>
      </c>
    </row>
    <row r="194" spans="2:13" s="193" customFormat="1" ht="108.95" customHeight="1" x14ac:dyDescent="0.2">
      <c r="B194" s="461" t="str">
        <f>+BALASTO!B17</f>
        <v>PK 38 + 000</v>
      </c>
      <c r="C194" s="463" t="str">
        <f>+BALASTO!C17</f>
        <v>PK 39 + 000</v>
      </c>
      <c r="D194" s="299" t="str">
        <f>VLOOKUP(J194,PATOLOGÍAS!$D$2:$H$6,5,FALSE)</f>
        <v>Trituración de partículas.</v>
      </c>
      <c r="E194" s="104" t="str">
        <f t="shared" ref="E194" si="227">"FOTOGRAFÍA No. "&amp;K194</f>
        <v>FOTOGRAFÍA No. 365</v>
      </c>
      <c r="F194" s="299" t="str">
        <f>VLOOKUP(L194,PATOLOGÍAS!$D$2:$H$6,5,FALSE)</f>
        <v>Trituración de partículas.</v>
      </c>
      <c r="G194" s="105" t="str">
        <f t="shared" ref="G194" si="228">"FOTOGRAFÍA No. "&amp;M194</f>
        <v>FOTOGRAFÍA No. 366</v>
      </c>
      <c r="J194" s="211">
        <v>2</v>
      </c>
      <c r="K194" s="211">
        <f t="shared" si="217"/>
        <v>365</v>
      </c>
      <c r="L194" s="211">
        <v>2</v>
      </c>
      <c r="M194" s="211">
        <f t="shared" ref="M194" si="229">+K194+1</f>
        <v>366</v>
      </c>
    </row>
    <row r="195" spans="2:13" s="193" customFormat="1" ht="108.95" customHeight="1" x14ac:dyDescent="0.2">
      <c r="B195" s="435"/>
      <c r="C195" s="438"/>
      <c r="D195" s="292" t="str">
        <f>VLOOKUP(J195,PATOLOGÍAS!$D$2:$H$6,5,FALSE)</f>
        <v>Contaminación.</v>
      </c>
      <c r="E195" s="21" t="str">
        <f t="shared" ref="E195:E196" si="230">"FOTOGRAFÍA No. "&amp;K195</f>
        <v>FOTOGRAFÍA No. 367</v>
      </c>
      <c r="F195" s="292" t="str">
        <f>VLOOKUP(L195,PATOLOGÍAS!$D$2:$H$6,5,FALSE)</f>
        <v>Contaminación.</v>
      </c>
      <c r="G195" s="106" t="str">
        <f t="shared" ref="G195:G196" si="231">"FOTOGRAFÍA No. "&amp;M195</f>
        <v>FOTOGRAFÍA No. 368</v>
      </c>
      <c r="J195" s="211">
        <v>3</v>
      </c>
      <c r="K195" s="211">
        <f t="shared" si="217"/>
        <v>367</v>
      </c>
      <c r="L195" s="211">
        <v>3</v>
      </c>
      <c r="M195" s="211">
        <f t="shared" ref="M195:M196" si="232">+K195+1</f>
        <v>368</v>
      </c>
    </row>
    <row r="196" spans="2:13" s="193" customFormat="1" ht="108.95" customHeight="1" thickBot="1" x14ac:dyDescent="0.25">
      <c r="B196" s="462"/>
      <c r="C196" s="464"/>
      <c r="D196" s="300" t="str">
        <f>VLOOKUP(J196,PATOLOGÍAS!$D$2:$H$6,5,FALSE)</f>
        <v>Vuelo balasto.</v>
      </c>
      <c r="E196" s="334" t="str">
        <f t="shared" si="230"/>
        <v>FOTOGRAFÍA No. 369</v>
      </c>
      <c r="F196" s="300" t="str">
        <f>VLOOKUP(L196,PATOLOGÍAS!$D$2:$H$6,5,FALSE)</f>
        <v>Vuelo balasto.</v>
      </c>
      <c r="G196" s="335" t="str">
        <f t="shared" si="231"/>
        <v>FOTOGRAFÍA No. 370</v>
      </c>
      <c r="J196" s="211">
        <v>4</v>
      </c>
      <c r="K196" s="211">
        <f t="shared" si="217"/>
        <v>369</v>
      </c>
      <c r="L196" s="211">
        <v>4</v>
      </c>
      <c r="M196" s="211">
        <f t="shared" si="232"/>
        <v>370</v>
      </c>
    </row>
    <row r="197" spans="2:13" s="193" customFormat="1" ht="108.95" customHeight="1" x14ac:dyDescent="0.2">
      <c r="B197" s="403" t="str">
        <f>+BALASTO!B20</f>
        <v>PK 39 + 000</v>
      </c>
      <c r="C197" s="406" t="str">
        <f>+BALASTO!C20</f>
        <v>PK 40 + 000</v>
      </c>
      <c r="D197" s="309" t="str">
        <f>VLOOKUP(J197,PATOLOGÍAS!$D$2:$H$6,5,FALSE)</f>
        <v>Trituración de partículas.</v>
      </c>
      <c r="E197" s="82" t="str">
        <f t="shared" ref="E197" si="233">"FOTOGRAFÍA No. "&amp;K197</f>
        <v>FOTOGRAFÍA No. 371</v>
      </c>
      <c r="F197" s="309" t="str">
        <f>VLOOKUP(L197,PATOLOGÍAS!$D$2:$H$6,5,FALSE)</f>
        <v>Vuelo balasto.</v>
      </c>
      <c r="G197" s="83" t="str">
        <f t="shared" ref="G197" si="234">"FOTOGRAFÍA No. "&amp;M197</f>
        <v>FOTOGRAFÍA No. 372</v>
      </c>
      <c r="J197" s="211">
        <v>2</v>
      </c>
      <c r="K197" s="211">
        <f t="shared" si="217"/>
        <v>371</v>
      </c>
      <c r="L197" s="211">
        <v>4</v>
      </c>
      <c r="M197" s="211">
        <f t="shared" ref="M197" si="235">+K197+1</f>
        <v>372</v>
      </c>
    </row>
    <row r="198" spans="2:13" s="193" customFormat="1" ht="108.95" customHeight="1" x14ac:dyDescent="0.2">
      <c r="B198" s="404"/>
      <c r="C198" s="407"/>
      <c r="D198" s="297" t="str">
        <f>VLOOKUP(J198,PATOLOGÍAS!$D$2:$H$6,5,FALSE)</f>
        <v>Alto nivel de deterioro.</v>
      </c>
      <c r="E198" s="13" t="str">
        <f t="shared" ref="E198:E199" si="236">"FOTOGRAFÍA No. "&amp;K198</f>
        <v>FOTOGRAFÍA No. 373</v>
      </c>
      <c r="F198" s="297" t="str">
        <f>VLOOKUP(L198,PATOLOGÍAS!$D$2:$H$6,5,FALSE)</f>
        <v>Contaminación.</v>
      </c>
      <c r="G198" s="84" t="str">
        <f t="shared" ref="G198:G199" si="237">"FOTOGRAFÍA No. "&amp;M198</f>
        <v>FOTOGRAFÍA No. 374</v>
      </c>
      <c r="J198" s="211">
        <v>1</v>
      </c>
      <c r="K198" s="211">
        <f t="shared" si="217"/>
        <v>373</v>
      </c>
      <c r="L198" s="211">
        <v>3</v>
      </c>
      <c r="M198" s="211">
        <f t="shared" ref="M198:M199" si="238">+K198+1</f>
        <v>374</v>
      </c>
    </row>
    <row r="199" spans="2:13" s="193" customFormat="1" ht="108.95" customHeight="1" thickBot="1" x14ac:dyDescent="0.25">
      <c r="B199" s="405"/>
      <c r="C199" s="408"/>
      <c r="D199" s="298" t="str">
        <f>VLOOKUP(J199,PATOLOGÍAS!$D$2:$H$6,5,FALSE)</f>
        <v>Trituración de partículas.</v>
      </c>
      <c r="E199" s="140" t="str">
        <f t="shared" si="236"/>
        <v>FOTOGRAFÍA No. 375</v>
      </c>
      <c r="F199" s="298" t="str">
        <f>VLOOKUP(L199,PATOLOGÍAS!$D$2:$H$6,5,FALSE)</f>
        <v>Contaminación.</v>
      </c>
      <c r="G199" s="141" t="str">
        <f t="shared" si="237"/>
        <v>FOTOGRAFÍA No. 376</v>
      </c>
      <c r="J199" s="211">
        <v>2</v>
      </c>
      <c r="K199" s="211">
        <f t="shared" si="217"/>
        <v>375</v>
      </c>
      <c r="L199" s="211">
        <v>3</v>
      </c>
      <c r="M199" s="211">
        <f t="shared" si="238"/>
        <v>376</v>
      </c>
    </row>
    <row r="200" spans="2:13" s="193" customFormat="1" ht="108.95" customHeight="1" x14ac:dyDescent="0.2">
      <c r="B200" s="409" t="str">
        <f>+BALASTO!B23</f>
        <v>PK 40 + 000</v>
      </c>
      <c r="C200" s="412" t="str">
        <f>+BALASTO!C23</f>
        <v>PK 41 + 000</v>
      </c>
      <c r="D200" s="305" t="str">
        <f>VLOOKUP(J200,PATOLOGÍAS!$D$2:$H$6,5,FALSE)</f>
        <v>Contaminación.</v>
      </c>
      <c r="E200" s="87" t="str">
        <f t="shared" ref="E200" si="239">"FOTOGRAFÍA No. "&amp;K200</f>
        <v>FOTOGRAFÍA No. 377</v>
      </c>
      <c r="F200" s="305" t="str">
        <f>VLOOKUP(L200,PATOLOGÍAS!$D$2:$H$6,5,FALSE)</f>
        <v>Vuelo balasto.</v>
      </c>
      <c r="G200" s="88" t="str">
        <f t="shared" ref="G200" si="240">"FOTOGRAFÍA No. "&amp;M200</f>
        <v>FOTOGRAFÍA No. 378</v>
      </c>
      <c r="J200" s="211">
        <v>3</v>
      </c>
      <c r="K200" s="211">
        <f t="shared" si="217"/>
        <v>377</v>
      </c>
      <c r="L200" s="211">
        <v>4</v>
      </c>
      <c r="M200" s="211">
        <f t="shared" ref="M200" si="241">+K200+1</f>
        <v>378</v>
      </c>
    </row>
    <row r="201" spans="2:13" s="193" customFormat="1" ht="108.95" customHeight="1" x14ac:dyDescent="0.2">
      <c r="B201" s="410"/>
      <c r="C201" s="413"/>
      <c r="D201" s="306" t="str">
        <f>VLOOKUP(J201,PATOLOGÍAS!$D$2:$H$6,5,FALSE)</f>
        <v>Vuelo balasto.</v>
      </c>
      <c r="E201" s="59" t="str">
        <f t="shared" ref="E201:E203" si="242">"FOTOGRAFÍA No. "&amp;K201</f>
        <v>FOTOGRAFÍA No. 379</v>
      </c>
      <c r="F201" s="306" t="str">
        <f>VLOOKUP(L201,PATOLOGÍAS!$D$2:$H$6,5,FALSE)</f>
        <v>Alto nivel de deterioro.</v>
      </c>
      <c r="G201" s="89" t="str">
        <f t="shared" ref="G201:G203" si="243">"FOTOGRAFÍA No. "&amp;M201</f>
        <v>FOTOGRAFÍA No. 380</v>
      </c>
      <c r="J201" s="211">
        <v>4</v>
      </c>
      <c r="K201" s="211">
        <f t="shared" si="217"/>
        <v>379</v>
      </c>
      <c r="L201" s="211">
        <v>1</v>
      </c>
      <c r="M201" s="211">
        <f t="shared" ref="M201:M203" si="244">+K201+1</f>
        <v>380</v>
      </c>
    </row>
    <row r="202" spans="2:13" s="193" customFormat="1" ht="108.95" customHeight="1" x14ac:dyDescent="0.2">
      <c r="B202" s="410"/>
      <c r="C202" s="413"/>
      <c r="D202" s="306" t="str">
        <f>VLOOKUP(J202,PATOLOGÍAS!$D$2:$H$6,5,FALSE)</f>
        <v>Alto nivel de deterioro.</v>
      </c>
      <c r="E202" s="59" t="str">
        <f t="shared" si="242"/>
        <v>FOTOGRAFÍA No. 381</v>
      </c>
      <c r="F202" s="306" t="str">
        <f>VLOOKUP(L202,PATOLOGÍAS!$D$2:$H$6,5,FALSE)</f>
        <v>Trituración de partículas.</v>
      </c>
      <c r="G202" s="89" t="str">
        <f t="shared" si="243"/>
        <v>FOTOGRAFÍA No. 382</v>
      </c>
      <c r="J202" s="211">
        <v>1</v>
      </c>
      <c r="K202" s="211">
        <f t="shared" si="217"/>
        <v>381</v>
      </c>
      <c r="L202" s="211">
        <v>2</v>
      </c>
      <c r="M202" s="211">
        <f t="shared" si="244"/>
        <v>382</v>
      </c>
    </row>
    <row r="203" spans="2:13" s="193" customFormat="1" ht="108.95" customHeight="1" thickBot="1" x14ac:dyDescent="0.25">
      <c r="B203" s="411"/>
      <c r="C203" s="414"/>
      <c r="D203" s="307" t="str">
        <f>VLOOKUP(J203,PATOLOGÍAS!$D$2:$H$6,5,FALSE)</f>
        <v>Alto nivel de deterioro.</v>
      </c>
      <c r="E203" s="198" t="str">
        <f t="shared" si="242"/>
        <v>FOTOGRAFÍA No. 383</v>
      </c>
      <c r="F203" s="307" t="str">
        <f>VLOOKUP(L203,PATOLOGÍAS!$D$2:$H$6,5,FALSE)</f>
        <v>Contaminación.</v>
      </c>
      <c r="G203" s="199" t="str">
        <f t="shared" si="243"/>
        <v>FOTOGRAFÍA No. 384</v>
      </c>
      <c r="J203" s="211">
        <v>1</v>
      </c>
      <c r="K203" s="211">
        <f t="shared" si="217"/>
        <v>383</v>
      </c>
      <c r="L203" s="211">
        <v>3</v>
      </c>
      <c r="M203" s="211">
        <f t="shared" si="244"/>
        <v>384</v>
      </c>
    </row>
    <row r="204" spans="2:13" s="193" customFormat="1" ht="108.95" customHeight="1" x14ac:dyDescent="0.2">
      <c r="B204" s="465" t="str">
        <f>+BALASTO!B27</f>
        <v>PK 41 + 000</v>
      </c>
      <c r="C204" s="440" t="str">
        <f>+BALASTO!C27</f>
        <v>PK 42 + 000</v>
      </c>
      <c r="D204" s="301" t="str">
        <f>VLOOKUP(J204,PATOLOGÍAS!$D$2:$H$6,5,FALSE)</f>
        <v>Alto nivel de deterioro.</v>
      </c>
      <c r="E204" s="93" t="str">
        <f t="shared" ref="E204" si="245">"FOTOGRAFÍA No. "&amp;K204</f>
        <v>FOTOGRAFÍA No. 385</v>
      </c>
      <c r="F204" s="301" t="str">
        <f>VLOOKUP(L204,PATOLOGÍAS!$D$2:$H$6,5,FALSE)</f>
        <v>Vuelo balasto.</v>
      </c>
      <c r="G204" s="94" t="str">
        <f t="shared" ref="G204" si="246">"FOTOGRAFÍA No. "&amp;M204</f>
        <v>FOTOGRAFÍA No. 386</v>
      </c>
      <c r="J204" s="211">
        <v>1</v>
      </c>
      <c r="K204" s="211">
        <f t="shared" si="217"/>
        <v>385</v>
      </c>
      <c r="L204" s="211">
        <v>4</v>
      </c>
      <c r="M204" s="211">
        <f t="shared" ref="M204" si="247">+K204+1</f>
        <v>386</v>
      </c>
    </row>
    <row r="205" spans="2:13" s="193" customFormat="1" ht="108.95" customHeight="1" x14ac:dyDescent="0.2">
      <c r="B205" s="466"/>
      <c r="C205" s="441"/>
      <c r="D205" s="296" t="str">
        <f>VLOOKUP(J205,PATOLOGÍAS!$D$2:$H$6,5,FALSE)</f>
        <v>Vuelo balasto.</v>
      </c>
      <c r="E205" s="20" t="str">
        <f t="shared" ref="E205:E206" si="248">"FOTOGRAFÍA No. "&amp;K205</f>
        <v>FOTOGRAFÍA No. 387</v>
      </c>
      <c r="F205" s="296" t="str">
        <f>VLOOKUP(L205,PATOLOGÍAS!$D$2:$H$6,5,FALSE)</f>
        <v>Vuelo balasto.</v>
      </c>
      <c r="G205" s="95" t="str">
        <f t="shared" ref="G205:G206" si="249">"FOTOGRAFÍA No. "&amp;M205</f>
        <v>FOTOGRAFÍA No. 388</v>
      </c>
      <c r="J205" s="211">
        <v>4</v>
      </c>
      <c r="K205" s="211">
        <f t="shared" si="217"/>
        <v>387</v>
      </c>
      <c r="L205" s="211">
        <v>4</v>
      </c>
      <c r="M205" s="211">
        <f t="shared" ref="M205:M206" si="250">+K205+1</f>
        <v>388</v>
      </c>
    </row>
    <row r="206" spans="2:13" s="193" customFormat="1" ht="108.95" customHeight="1" thickBot="1" x14ac:dyDescent="0.25">
      <c r="B206" s="467"/>
      <c r="C206" s="442"/>
      <c r="D206" s="302" t="str">
        <f>VLOOKUP(J206,PATOLOGÍAS!$D$2:$H$6,5,FALSE)</f>
        <v>Vuelo balasto.</v>
      </c>
      <c r="E206" s="200" t="str">
        <f t="shared" si="248"/>
        <v>FOTOGRAFÍA No. 389</v>
      </c>
      <c r="F206" s="302" t="str">
        <f>VLOOKUP(L206,PATOLOGÍAS!$D$2:$H$6,5,FALSE)</f>
        <v>Contaminación.</v>
      </c>
      <c r="G206" s="201" t="str">
        <f t="shared" si="249"/>
        <v>FOTOGRAFÍA No. 390</v>
      </c>
      <c r="J206" s="211">
        <v>4</v>
      </c>
      <c r="K206" s="211">
        <f t="shared" si="217"/>
        <v>389</v>
      </c>
      <c r="L206" s="211">
        <v>3</v>
      </c>
      <c r="M206" s="211">
        <f t="shared" si="250"/>
        <v>390</v>
      </c>
    </row>
    <row r="207" spans="2:13" s="193" customFormat="1" ht="108.95" customHeight="1" x14ac:dyDescent="0.2">
      <c r="B207" s="397" t="str">
        <f>+BALASTO!B30</f>
        <v>PK 42 + 000</v>
      </c>
      <c r="C207" s="400" t="str">
        <f>+BALASTO!C30</f>
        <v>PK 43 + 000</v>
      </c>
      <c r="D207" s="303" t="str">
        <f>VLOOKUP(J207,PATOLOGÍAS!$D$2:$H$6,5,FALSE)</f>
        <v>Contaminación.</v>
      </c>
      <c r="E207" s="98" t="str">
        <f t="shared" ref="E207" si="251">"FOTOGRAFÍA No. "&amp;K207</f>
        <v>FOTOGRAFÍA No. 391</v>
      </c>
      <c r="F207" s="303" t="str">
        <f>VLOOKUP(L207,PATOLOGÍAS!$D$2:$H$6,5,FALSE)</f>
        <v>Trituración de partículas.</v>
      </c>
      <c r="G207" s="99" t="str">
        <f t="shared" ref="G207" si="252">"FOTOGRAFÍA No. "&amp;M207</f>
        <v>FOTOGRAFÍA No. 392</v>
      </c>
      <c r="J207" s="211">
        <v>3</v>
      </c>
      <c r="K207" s="211">
        <f t="shared" si="217"/>
        <v>391</v>
      </c>
      <c r="L207" s="211">
        <v>2</v>
      </c>
      <c r="M207" s="211">
        <f t="shared" ref="M207" si="253">+K207+1</f>
        <v>392</v>
      </c>
    </row>
    <row r="208" spans="2:13" s="193" customFormat="1" ht="108.95" customHeight="1" thickBot="1" x14ac:dyDescent="0.25">
      <c r="B208" s="399"/>
      <c r="C208" s="402"/>
      <c r="D208" s="295" t="str">
        <f>VLOOKUP(J208,PATOLOGÍAS!$D$2:$H$6,5,FALSE)</f>
        <v>Contaminación.</v>
      </c>
      <c r="E208" s="102" t="str">
        <f t="shared" ref="E208:E214" si="254">"FOTOGRAFÍA No. "&amp;K208</f>
        <v>FOTOGRAFÍA No. 393</v>
      </c>
      <c r="F208" s="295" t="str">
        <f>VLOOKUP(L208,PATOLOGÍAS!$D$2:$H$6,5,FALSE)</f>
        <v>Contaminación.</v>
      </c>
      <c r="G208" s="103" t="str">
        <f t="shared" ref="G208:G214" si="255">"FOTOGRAFÍA No. "&amp;M208</f>
        <v>FOTOGRAFÍA No. 394</v>
      </c>
      <c r="J208" s="211">
        <v>3</v>
      </c>
      <c r="K208" s="211">
        <f t="shared" si="217"/>
        <v>393</v>
      </c>
      <c r="L208" s="211">
        <v>3</v>
      </c>
      <c r="M208" s="211">
        <f t="shared" ref="M208:M214" si="256">+K208+1</f>
        <v>394</v>
      </c>
    </row>
    <row r="209" spans="2:13" s="193" customFormat="1" ht="108.95" customHeight="1" x14ac:dyDescent="0.2">
      <c r="B209" s="562" t="str">
        <f>+BALASTO!B32</f>
        <v>PK 43 + 000</v>
      </c>
      <c r="C209" s="456" t="str">
        <f>+BALASTO!C32</f>
        <v>PK 44 + 000</v>
      </c>
      <c r="D209" s="299" t="str">
        <f>VLOOKUP(J209,PATOLOGÍAS!$D$2:$H$6,5,FALSE)</f>
        <v>Vuelo balasto.</v>
      </c>
      <c r="E209" s="104" t="str">
        <f t="shared" si="254"/>
        <v>FOTOGRAFÍA No. 395</v>
      </c>
      <c r="F209" s="299" t="str">
        <f>VLOOKUP(L209,PATOLOGÍAS!$D$2:$H$6,5,FALSE)</f>
        <v>Alto nivel de deterioro.</v>
      </c>
      <c r="G209" s="105" t="str">
        <f t="shared" si="255"/>
        <v>FOTOGRAFÍA No. 396</v>
      </c>
      <c r="J209" s="211">
        <v>4</v>
      </c>
      <c r="K209" s="211">
        <f t="shared" si="217"/>
        <v>395</v>
      </c>
      <c r="L209" s="211">
        <v>1</v>
      </c>
      <c r="M209" s="211">
        <f t="shared" si="256"/>
        <v>396</v>
      </c>
    </row>
    <row r="210" spans="2:13" s="193" customFormat="1" ht="108.95" customHeight="1" thickBot="1" x14ac:dyDescent="0.25">
      <c r="B210" s="431"/>
      <c r="C210" s="433"/>
      <c r="D210" s="293" t="str">
        <f>VLOOKUP(J210,PATOLOGÍAS!$D$2:$H$6,5,FALSE)</f>
        <v>Contaminación.</v>
      </c>
      <c r="E210" s="107" t="str">
        <f t="shared" si="254"/>
        <v>FOTOGRAFÍA No. 397</v>
      </c>
      <c r="F210" s="293" t="str">
        <f>VLOOKUP(L210,PATOLOGÍAS!$D$2:$H$6,5,FALSE)</f>
        <v>Contaminación.</v>
      </c>
      <c r="G210" s="108" t="str">
        <f t="shared" si="255"/>
        <v>FOTOGRAFÍA No. 398</v>
      </c>
      <c r="J210" s="211">
        <v>3</v>
      </c>
      <c r="K210" s="211">
        <f t="shared" si="217"/>
        <v>397</v>
      </c>
      <c r="L210" s="211">
        <v>3</v>
      </c>
      <c r="M210" s="211">
        <f t="shared" si="256"/>
        <v>398</v>
      </c>
    </row>
    <row r="211" spans="2:13" s="193" customFormat="1" ht="108.95" customHeight="1" x14ac:dyDescent="0.2">
      <c r="B211" s="458" t="str">
        <f>+BALASTO!B34</f>
        <v>PK 44 + 000</v>
      </c>
      <c r="C211" s="421" t="str">
        <f>+BALASTO!C34</f>
        <v>PK 45 + 000</v>
      </c>
      <c r="D211" s="309" t="str">
        <f>VLOOKUP(J211,PATOLOGÍAS!$D$2:$H$6,5,FALSE)</f>
        <v>Vuelo balasto.</v>
      </c>
      <c r="E211" s="82" t="str">
        <f t="shared" si="254"/>
        <v>FOTOGRAFÍA No. 399</v>
      </c>
      <c r="F211" s="309" t="str">
        <f>VLOOKUP(L211,PATOLOGÍAS!$D$2:$H$6,5,FALSE)</f>
        <v>Contaminación.</v>
      </c>
      <c r="G211" s="83" t="str">
        <f t="shared" si="255"/>
        <v>FOTOGRAFÍA No. 400</v>
      </c>
      <c r="J211" s="211">
        <v>4</v>
      </c>
      <c r="K211" s="211">
        <f t="shared" si="217"/>
        <v>399</v>
      </c>
      <c r="L211" s="211">
        <v>3</v>
      </c>
      <c r="M211" s="211">
        <f t="shared" si="256"/>
        <v>400</v>
      </c>
    </row>
    <row r="212" spans="2:13" s="193" customFormat="1" ht="108.95" customHeight="1" thickBot="1" x14ac:dyDescent="0.25">
      <c r="B212" s="563"/>
      <c r="C212" s="548"/>
      <c r="D212" s="310" t="str">
        <f>VLOOKUP(J212,PATOLOGÍAS!$D$2:$H$6,5,FALSE)</f>
        <v>Contaminación.</v>
      </c>
      <c r="E212" s="85" t="str">
        <f t="shared" si="254"/>
        <v>FOTOGRAFÍA No. 401</v>
      </c>
      <c r="F212" s="310" t="str">
        <f>VLOOKUP(L212,PATOLOGÍAS!$D$2:$H$6,5,FALSE)</f>
        <v>Alto nivel de deterioro.</v>
      </c>
      <c r="G212" s="86" t="str">
        <f t="shared" si="255"/>
        <v>FOTOGRAFÍA No. 402</v>
      </c>
      <c r="J212" s="211">
        <v>3</v>
      </c>
      <c r="K212" s="211">
        <f t="shared" si="217"/>
        <v>401</v>
      </c>
      <c r="L212" s="211">
        <v>1</v>
      </c>
      <c r="M212" s="211">
        <f t="shared" si="256"/>
        <v>402</v>
      </c>
    </row>
    <row r="213" spans="2:13" s="193" customFormat="1" ht="108.95" customHeight="1" x14ac:dyDescent="0.2">
      <c r="B213" s="539" t="str">
        <f>+BALASTO!B36</f>
        <v>PK 45 + 000</v>
      </c>
      <c r="C213" s="425" t="str">
        <f>+BALASTO!C36</f>
        <v>PK 46 + 000</v>
      </c>
      <c r="D213" s="305" t="str">
        <f>VLOOKUP(J213,PATOLOGÍAS!$D$2:$H$6,5,FALSE)</f>
        <v>Contaminación.</v>
      </c>
      <c r="E213" s="87" t="str">
        <f t="shared" si="254"/>
        <v>FOTOGRAFÍA No. 403</v>
      </c>
      <c r="F213" s="305" t="str">
        <f>VLOOKUP(L213,PATOLOGÍAS!$D$2:$H$6,5,FALSE)</f>
        <v>Vuelo balasto.</v>
      </c>
      <c r="G213" s="88" t="str">
        <f t="shared" si="255"/>
        <v>FOTOGRAFÍA No. 404</v>
      </c>
      <c r="J213" s="211">
        <v>3</v>
      </c>
      <c r="K213" s="211">
        <f t="shared" si="217"/>
        <v>403</v>
      </c>
      <c r="L213" s="211">
        <v>4</v>
      </c>
      <c r="M213" s="211">
        <f t="shared" si="256"/>
        <v>404</v>
      </c>
    </row>
    <row r="214" spans="2:13" s="193" customFormat="1" ht="108.95" customHeight="1" thickBot="1" x14ac:dyDescent="0.25">
      <c r="B214" s="540"/>
      <c r="C214" s="426"/>
      <c r="D214" s="318" t="str">
        <f>VLOOKUP(J214,PATOLOGÍAS!$D$2:$H$6,5,FALSE)</f>
        <v>Alto nivel de deterioro.</v>
      </c>
      <c r="E214" s="198" t="str">
        <f t="shared" si="254"/>
        <v>FOTOGRAFÍA No. 405</v>
      </c>
      <c r="F214" s="318" t="str">
        <f>VLOOKUP(L214,PATOLOGÍAS!$D$2:$H$6,5,FALSE)</f>
        <v>Trituración de partículas.</v>
      </c>
      <c r="G214" s="199" t="str">
        <f t="shared" si="255"/>
        <v>FOTOGRAFÍA No. 406</v>
      </c>
      <c r="J214" s="211">
        <v>1</v>
      </c>
      <c r="K214" s="211">
        <f t="shared" si="217"/>
        <v>405</v>
      </c>
      <c r="L214" s="211">
        <v>2</v>
      </c>
      <c r="M214" s="211">
        <f t="shared" si="256"/>
        <v>406</v>
      </c>
    </row>
    <row r="215" spans="2:13" s="193" customFormat="1" ht="108.95" customHeight="1" x14ac:dyDescent="0.2">
      <c r="B215" s="465" t="str">
        <f>+BALASTO!B38</f>
        <v>PK 46 + 000</v>
      </c>
      <c r="C215" s="440" t="str">
        <f>+BALASTO!C38</f>
        <v>PK 47 + 000</v>
      </c>
      <c r="D215" s="323" t="str">
        <f>VLOOKUP(J215,PATOLOGÍAS!$D$2:$H$6,5,FALSE)</f>
        <v>Contaminación.</v>
      </c>
      <c r="E215" s="93" t="str">
        <f t="shared" ref="E215" si="257">"FOTOGRAFÍA No. "&amp;K215</f>
        <v>FOTOGRAFÍA No. 407</v>
      </c>
      <c r="F215" s="323" t="str">
        <f>VLOOKUP(L215,PATOLOGÍAS!$D$2:$H$6,5,FALSE)</f>
        <v>Trituración de partículas.</v>
      </c>
      <c r="G215" s="94" t="str">
        <f t="shared" ref="G215" si="258">"FOTOGRAFÍA No. "&amp;M215</f>
        <v>FOTOGRAFÍA No. 408</v>
      </c>
      <c r="J215" s="211">
        <v>3</v>
      </c>
      <c r="K215" s="211">
        <f t="shared" si="217"/>
        <v>407</v>
      </c>
      <c r="L215" s="211">
        <v>2</v>
      </c>
      <c r="M215" s="211">
        <f t="shared" ref="M215" si="259">+K215+1</f>
        <v>408</v>
      </c>
    </row>
    <row r="216" spans="2:13" s="193" customFormat="1" ht="108.95" customHeight="1" x14ac:dyDescent="0.2">
      <c r="B216" s="466"/>
      <c r="C216" s="441"/>
      <c r="D216" s="324" t="str">
        <f>VLOOKUP(J216,PATOLOGÍAS!$D$2:$H$6,5,FALSE)</f>
        <v>Contaminación.</v>
      </c>
      <c r="E216" s="20" t="str">
        <f t="shared" ref="E216:E217" si="260">"FOTOGRAFÍA No. "&amp;K216</f>
        <v>FOTOGRAFÍA No. 409</v>
      </c>
      <c r="F216" s="324" t="str">
        <f>VLOOKUP(L216,PATOLOGÍAS!$D$2:$H$6,5,FALSE)</f>
        <v>Vuelo balasto.</v>
      </c>
      <c r="G216" s="95" t="str">
        <f t="shared" ref="G216:G217" si="261">"FOTOGRAFÍA No. "&amp;M216</f>
        <v>FOTOGRAFÍA No. 410</v>
      </c>
      <c r="J216" s="211">
        <v>3</v>
      </c>
      <c r="K216" s="211">
        <f t="shared" si="217"/>
        <v>409</v>
      </c>
      <c r="L216" s="211">
        <v>4</v>
      </c>
      <c r="M216" s="211">
        <f t="shared" ref="M216:M217" si="262">+K216+1</f>
        <v>410</v>
      </c>
    </row>
    <row r="217" spans="2:13" s="193" customFormat="1" ht="108.95" customHeight="1" thickBot="1" x14ac:dyDescent="0.25">
      <c r="B217" s="467"/>
      <c r="C217" s="442"/>
      <c r="D217" s="325" t="str">
        <f>VLOOKUP(J217,PATOLOGÍAS!$D$2:$H$6,5,FALSE)</f>
        <v>Contaminación.</v>
      </c>
      <c r="E217" s="200" t="str">
        <f t="shared" si="260"/>
        <v>FOTOGRAFÍA No. 411</v>
      </c>
      <c r="F217" s="325" t="str">
        <f>VLOOKUP(L217,PATOLOGÍAS!$D$2:$H$6,5,FALSE)</f>
        <v>Contaminación.</v>
      </c>
      <c r="G217" s="201" t="str">
        <f t="shared" si="261"/>
        <v>FOTOGRAFÍA No. 412</v>
      </c>
      <c r="J217" s="211">
        <v>3</v>
      </c>
      <c r="K217" s="211">
        <f t="shared" si="217"/>
        <v>411</v>
      </c>
      <c r="L217" s="211">
        <v>3</v>
      </c>
      <c r="M217" s="211">
        <f t="shared" si="262"/>
        <v>412</v>
      </c>
    </row>
    <row r="218" spans="2:13" s="193" customFormat="1" ht="108.95" customHeight="1" x14ac:dyDescent="0.2">
      <c r="B218" s="397" t="str">
        <f>+BALASTO!B41</f>
        <v>PK 47 + 000</v>
      </c>
      <c r="C218" s="400" t="str">
        <f>+BALASTO!C41</f>
        <v>PK 48 + 000</v>
      </c>
      <c r="D218" s="311" t="str">
        <f>VLOOKUP(J218,PATOLOGÍAS!$D$2:$H$6,5,FALSE)</f>
        <v>Vuelo balasto.</v>
      </c>
      <c r="E218" s="98" t="str">
        <f t="shared" ref="E218" si="263">"FOTOGRAFÍA No. "&amp;K218</f>
        <v>FOTOGRAFÍA No. 413</v>
      </c>
      <c r="F218" s="311" t="str">
        <f>VLOOKUP(L218,PATOLOGÍAS!$D$2:$H$6,5,FALSE)</f>
        <v>Contaminación.</v>
      </c>
      <c r="G218" s="99" t="str">
        <f t="shared" ref="G218" si="264">"FOTOGRAFÍA No. "&amp;M218</f>
        <v>FOTOGRAFÍA No. 414</v>
      </c>
      <c r="J218" s="211">
        <v>4</v>
      </c>
      <c r="K218" s="211">
        <f t="shared" si="217"/>
        <v>413</v>
      </c>
      <c r="L218" s="211">
        <v>3</v>
      </c>
      <c r="M218" s="211">
        <f t="shared" ref="M218" si="265">+K218+1</f>
        <v>414</v>
      </c>
    </row>
    <row r="219" spans="2:13" s="193" customFormat="1" ht="108.95" customHeight="1" thickBot="1" x14ac:dyDescent="0.25">
      <c r="B219" s="399"/>
      <c r="C219" s="402"/>
      <c r="D219" s="313" t="str">
        <f>VLOOKUP(J219,PATOLOGÍAS!$D$2:$H$6,5,FALSE)</f>
        <v>Vuelo balasto.</v>
      </c>
      <c r="E219" s="102" t="str">
        <f t="shared" ref="E219:E225" si="266">"FOTOGRAFÍA No. "&amp;K219</f>
        <v>FOTOGRAFÍA No. 415</v>
      </c>
      <c r="F219" s="313" t="str">
        <f>VLOOKUP(L219,PATOLOGÍAS!$D$2:$H$6,5,FALSE)</f>
        <v>Trituración de partículas.</v>
      </c>
      <c r="G219" s="103" t="str">
        <f t="shared" ref="G219:G225" si="267">"FOTOGRAFÍA No. "&amp;M219</f>
        <v>FOTOGRAFÍA No. 416</v>
      </c>
      <c r="J219" s="211">
        <v>4</v>
      </c>
      <c r="K219" s="211">
        <f t="shared" si="217"/>
        <v>415</v>
      </c>
      <c r="L219" s="211">
        <v>2</v>
      </c>
      <c r="M219" s="211">
        <f t="shared" ref="M219:M225" si="268">+K219+1</f>
        <v>416</v>
      </c>
    </row>
    <row r="220" spans="2:13" s="193" customFormat="1" ht="108.95" customHeight="1" x14ac:dyDescent="0.2">
      <c r="B220" s="461" t="str">
        <f>+BALASTO!B43</f>
        <v>PK 48 + 000</v>
      </c>
      <c r="C220" s="463" t="str">
        <f>+BALASTO!C43</f>
        <v>PK 49 + 000</v>
      </c>
      <c r="D220" s="329" t="str">
        <f>VLOOKUP(J220,PATOLOGÍAS!$D$2:$H$6,5,FALSE)</f>
        <v>Vuelo balasto.</v>
      </c>
      <c r="E220" s="104" t="str">
        <f t="shared" si="266"/>
        <v>FOTOGRAFÍA No. 417</v>
      </c>
      <c r="F220" s="329" t="str">
        <f>VLOOKUP(L220,PATOLOGÍAS!$D$2:$H$6,5,FALSE)</f>
        <v>Contaminación.</v>
      </c>
      <c r="G220" s="105" t="str">
        <f t="shared" si="267"/>
        <v>FOTOGRAFÍA No. 418</v>
      </c>
      <c r="J220" s="211">
        <v>4</v>
      </c>
      <c r="K220" s="211">
        <f t="shared" si="217"/>
        <v>417</v>
      </c>
      <c r="L220" s="211">
        <v>3</v>
      </c>
      <c r="M220" s="211">
        <f t="shared" si="268"/>
        <v>418</v>
      </c>
    </row>
    <row r="221" spans="2:13" s="193" customFormat="1" ht="108.95" customHeight="1" thickBot="1" x14ac:dyDescent="0.25">
      <c r="B221" s="436"/>
      <c r="C221" s="439"/>
      <c r="D221" s="322" t="str">
        <f>VLOOKUP(J221,PATOLOGÍAS!$D$2:$H$6,5,FALSE)</f>
        <v>Trituración de partículas.</v>
      </c>
      <c r="E221" s="107" t="str">
        <f t="shared" si="266"/>
        <v>FOTOGRAFÍA No. 419</v>
      </c>
      <c r="F221" s="322" t="str">
        <f>VLOOKUP(L221,PATOLOGÍAS!$D$2:$H$6,5,FALSE)</f>
        <v>Alto nivel de deterioro.</v>
      </c>
      <c r="G221" s="108" t="str">
        <f t="shared" si="267"/>
        <v>FOTOGRAFÍA No. 420</v>
      </c>
      <c r="J221" s="211">
        <v>2</v>
      </c>
      <c r="K221" s="211">
        <f t="shared" si="217"/>
        <v>419</v>
      </c>
      <c r="L221" s="211">
        <v>1</v>
      </c>
      <c r="M221" s="211">
        <f t="shared" si="268"/>
        <v>420</v>
      </c>
    </row>
    <row r="222" spans="2:13" s="193" customFormat="1" ht="108.95" customHeight="1" x14ac:dyDescent="0.2">
      <c r="B222" s="403" t="str">
        <f>+BALASTO!B45</f>
        <v>PK 49 + 000</v>
      </c>
      <c r="C222" s="406" t="str">
        <f>+BALASTO!C45</f>
        <v>PK 50 + 000</v>
      </c>
      <c r="D222" s="314" t="str">
        <f>VLOOKUP(J222,PATOLOGÍAS!$D$2:$H$6,5,FALSE)</f>
        <v>Vuelo balasto.</v>
      </c>
      <c r="E222" s="82" t="str">
        <f t="shared" si="266"/>
        <v>FOTOGRAFÍA No. 421</v>
      </c>
      <c r="F222" s="314" t="str">
        <f>VLOOKUP(L222,PATOLOGÍAS!$D$2:$H$6,5,FALSE)</f>
        <v>Alto nivel de deterioro.</v>
      </c>
      <c r="G222" s="83" t="str">
        <f t="shared" si="267"/>
        <v>FOTOGRAFÍA No. 422</v>
      </c>
      <c r="J222" s="211">
        <v>4</v>
      </c>
      <c r="K222" s="211">
        <f t="shared" si="217"/>
        <v>421</v>
      </c>
      <c r="L222" s="211">
        <v>1</v>
      </c>
      <c r="M222" s="211">
        <f t="shared" si="268"/>
        <v>422</v>
      </c>
    </row>
    <row r="223" spans="2:13" s="193" customFormat="1" ht="108.95" customHeight="1" thickBot="1" x14ac:dyDescent="0.25">
      <c r="B223" s="512"/>
      <c r="C223" s="513"/>
      <c r="D223" s="331" t="str">
        <f>VLOOKUP(J223,PATOLOGÍAS!$D$2:$H$6,5,FALSE)</f>
        <v>Vuelo balasto.</v>
      </c>
      <c r="E223" s="85" t="str">
        <f t="shared" si="266"/>
        <v>FOTOGRAFÍA No. 423</v>
      </c>
      <c r="F223" s="331" t="str">
        <f>VLOOKUP(L223,PATOLOGÍAS!$D$2:$H$6,5,FALSE)</f>
        <v>Contaminación.</v>
      </c>
      <c r="G223" s="86" t="str">
        <f t="shared" si="267"/>
        <v>FOTOGRAFÍA No. 424</v>
      </c>
      <c r="J223" s="211">
        <v>4</v>
      </c>
      <c r="K223" s="211">
        <f t="shared" si="217"/>
        <v>423</v>
      </c>
      <c r="L223" s="211">
        <v>3</v>
      </c>
      <c r="M223" s="211">
        <f t="shared" si="268"/>
        <v>424</v>
      </c>
    </row>
    <row r="224" spans="2:13" s="193" customFormat="1" ht="108.95" customHeight="1" x14ac:dyDescent="0.2">
      <c r="B224" s="409" t="str">
        <f>+BALASTO!B47</f>
        <v>PK 50 + 000</v>
      </c>
      <c r="C224" s="412" t="str">
        <f>+BALASTO!C47</f>
        <v>PK 51 + 000</v>
      </c>
      <c r="D224" s="316" t="str">
        <f>VLOOKUP(J224,PATOLOGÍAS!$D$2:$H$6,5,FALSE)</f>
        <v>Alto nivel de deterioro.</v>
      </c>
      <c r="E224" s="87" t="str">
        <f t="shared" si="266"/>
        <v>FOTOGRAFÍA No. 425</v>
      </c>
      <c r="F224" s="316" t="str">
        <f>VLOOKUP(L224,PATOLOGÍAS!$D$2:$H$6,5,FALSE)</f>
        <v>Vuelo balasto.</v>
      </c>
      <c r="G224" s="88" t="str">
        <f t="shared" si="267"/>
        <v>FOTOGRAFÍA No. 426</v>
      </c>
      <c r="J224" s="211">
        <v>1</v>
      </c>
      <c r="K224" s="211">
        <f t="shared" si="217"/>
        <v>425</v>
      </c>
      <c r="L224" s="211">
        <v>4</v>
      </c>
      <c r="M224" s="211">
        <f t="shared" si="268"/>
        <v>426</v>
      </c>
    </row>
    <row r="225" spans="2:13" s="193" customFormat="1" ht="108.95" customHeight="1" thickBot="1" x14ac:dyDescent="0.25">
      <c r="B225" s="411"/>
      <c r="C225" s="414"/>
      <c r="D225" s="318" t="str">
        <f>VLOOKUP(J225,PATOLOGÍAS!$D$2:$H$6,5,FALSE)</f>
        <v>Trituración de partículas.</v>
      </c>
      <c r="E225" s="198" t="str">
        <f t="shared" si="266"/>
        <v>FOTOGRAFÍA No. 427</v>
      </c>
      <c r="F225" s="318" t="str">
        <f>VLOOKUP(L225,PATOLOGÍAS!$D$2:$H$6,5,FALSE)</f>
        <v>Contaminación.</v>
      </c>
      <c r="G225" s="199" t="str">
        <f t="shared" si="267"/>
        <v>FOTOGRAFÍA No. 428</v>
      </c>
      <c r="J225" s="211">
        <v>2</v>
      </c>
      <c r="K225" s="211">
        <f t="shared" si="217"/>
        <v>427</v>
      </c>
      <c r="L225" s="211">
        <v>3</v>
      </c>
      <c r="M225" s="211">
        <f t="shared" si="268"/>
        <v>428</v>
      </c>
    </row>
    <row r="226" spans="2:13" s="193" customFormat="1" ht="108.95" customHeight="1" x14ac:dyDescent="0.2">
      <c r="B226" s="465" t="str">
        <f>+BALASTO!B49</f>
        <v>PK 51 + 000</v>
      </c>
      <c r="C226" s="440" t="str">
        <f>+BALASTO!C49</f>
        <v>PK 52 + 000</v>
      </c>
      <c r="D226" s="323" t="str">
        <f>VLOOKUP(J226,PATOLOGÍAS!$D$2:$H$6,5,FALSE)</f>
        <v>Contaminación.</v>
      </c>
      <c r="E226" s="93" t="str">
        <f t="shared" ref="E226" si="269">"FOTOGRAFÍA No. "&amp;K226</f>
        <v>FOTOGRAFÍA No. 429</v>
      </c>
      <c r="F226" s="323" t="str">
        <f>VLOOKUP(L226,PATOLOGÍAS!$D$2:$H$6,5,FALSE)</f>
        <v>Contaminación.</v>
      </c>
      <c r="G226" s="94" t="str">
        <f t="shared" ref="G226" si="270">"FOTOGRAFÍA No. "&amp;M226</f>
        <v>FOTOGRAFÍA No. 430</v>
      </c>
      <c r="J226" s="211">
        <v>3</v>
      </c>
      <c r="K226" s="211">
        <f t="shared" si="217"/>
        <v>429</v>
      </c>
      <c r="L226" s="211">
        <v>3</v>
      </c>
      <c r="M226" s="211">
        <f t="shared" ref="M226" si="271">+K226+1</f>
        <v>430</v>
      </c>
    </row>
    <row r="227" spans="2:13" s="193" customFormat="1" ht="108.95" customHeight="1" x14ac:dyDescent="0.2">
      <c r="B227" s="466"/>
      <c r="C227" s="441"/>
      <c r="D227" s="324" t="str">
        <f>VLOOKUP(J227,PATOLOGÍAS!$D$2:$H$6,5,FALSE)</f>
        <v>Vuelo balasto.</v>
      </c>
      <c r="E227" s="20" t="str">
        <f t="shared" ref="E227:E228" si="272">"FOTOGRAFÍA No. "&amp;K227</f>
        <v>FOTOGRAFÍA No. 431</v>
      </c>
      <c r="F227" s="324" t="str">
        <f>VLOOKUP(L227,PATOLOGÍAS!$D$2:$H$6,5,FALSE)</f>
        <v>Trituración de partículas.</v>
      </c>
      <c r="G227" s="95" t="str">
        <f t="shared" ref="G227:G228" si="273">"FOTOGRAFÍA No. "&amp;M227</f>
        <v>FOTOGRAFÍA No. 432</v>
      </c>
      <c r="J227" s="211">
        <v>4</v>
      </c>
      <c r="K227" s="211">
        <f t="shared" si="217"/>
        <v>431</v>
      </c>
      <c r="L227" s="211">
        <v>2</v>
      </c>
      <c r="M227" s="211">
        <f t="shared" ref="M227:M228" si="274">+K227+1</f>
        <v>432</v>
      </c>
    </row>
    <row r="228" spans="2:13" s="193" customFormat="1" ht="108.95" customHeight="1" thickBot="1" x14ac:dyDescent="0.25">
      <c r="B228" s="467"/>
      <c r="C228" s="442"/>
      <c r="D228" s="325" t="str">
        <f>VLOOKUP(J228,PATOLOGÍAS!$D$2:$H$6,5,FALSE)</f>
        <v>Contaminación.</v>
      </c>
      <c r="E228" s="200" t="str">
        <f t="shared" si="272"/>
        <v>FOTOGRAFÍA No. 433</v>
      </c>
      <c r="F228" s="325" t="str">
        <f>VLOOKUP(L228,PATOLOGÍAS!$D$2:$H$6,5,FALSE)</f>
        <v>Contaminación.</v>
      </c>
      <c r="G228" s="201" t="str">
        <f t="shared" si="273"/>
        <v>FOTOGRAFÍA No. 434</v>
      </c>
      <c r="J228" s="211">
        <v>3</v>
      </c>
      <c r="K228" s="211">
        <f t="shared" si="217"/>
        <v>433</v>
      </c>
      <c r="L228" s="211">
        <v>3</v>
      </c>
      <c r="M228" s="211">
        <f t="shared" si="274"/>
        <v>434</v>
      </c>
    </row>
    <row r="229" spans="2:13" s="193" customFormat="1" ht="108.95" customHeight="1" x14ac:dyDescent="0.2">
      <c r="B229" s="397" t="str">
        <f>+BALASTO!B52</f>
        <v>PK 52 + 000</v>
      </c>
      <c r="C229" s="400" t="str">
        <f>+BALASTO!C52</f>
        <v>PK 53 + 000</v>
      </c>
      <c r="D229" s="311" t="str">
        <f>VLOOKUP(J229,PATOLOGÍAS!$D$2:$H$6,5,FALSE)</f>
        <v>Contaminación.</v>
      </c>
      <c r="E229" s="98" t="str">
        <f t="shared" ref="E229" si="275">"FOTOGRAFÍA No. "&amp;K229</f>
        <v>FOTOGRAFÍA No. 435</v>
      </c>
      <c r="F229" s="311" t="str">
        <f>VLOOKUP(L229,PATOLOGÍAS!$D$2:$H$6,5,FALSE)</f>
        <v>Vuelo balasto.</v>
      </c>
      <c r="G229" s="99" t="str">
        <f t="shared" ref="G229" si="276">"FOTOGRAFÍA No. "&amp;M229</f>
        <v>FOTOGRAFÍA No. 436</v>
      </c>
      <c r="J229" s="211">
        <v>3</v>
      </c>
      <c r="K229" s="211">
        <f t="shared" si="217"/>
        <v>435</v>
      </c>
      <c r="L229" s="211">
        <v>4</v>
      </c>
      <c r="M229" s="211">
        <f t="shared" ref="M229" si="277">+K229+1</f>
        <v>436</v>
      </c>
    </row>
    <row r="230" spans="2:13" s="193" customFormat="1" ht="108.95" customHeight="1" thickBot="1" x14ac:dyDescent="0.25">
      <c r="B230" s="468"/>
      <c r="C230" s="457"/>
      <c r="D230" s="327" t="str">
        <f>VLOOKUP(J230,PATOLOGÍAS!$D$2:$H$6,5,FALSE)</f>
        <v>Contaminación.</v>
      </c>
      <c r="E230" s="191" t="str">
        <f t="shared" ref="E230" si="278">"FOTOGRAFÍA No. "&amp;K230</f>
        <v>FOTOGRAFÍA No. 437</v>
      </c>
      <c r="F230" s="327" t="str">
        <f>VLOOKUP(L230,PATOLOGÍAS!$D$2:$H$6,5,FALSE)</f>
        <v>Alto nivel de deterioro.</v>
      </c>
      <c r="G230" s="192" t="str">
        <f t="shared" ref="G230" si="279">"FOTOGRAFÍA No. "&amp;M230</f>
        <v>FOTOGRAFÍA No. 438</v>
      </c>
      <c r="J230" s="211">
        <v>3</v>
      </c>
      <c r="K230" s="211">
        <f t="shared" si="217"/>
        <v>437</v>
      </c>
      <c r="L230" s="211">
        <v>1</v>
      </c>
      <c r="M230" s="211">
        <f t="shared" ref="M230" si="280">+K230+1</f>
        <v>438</v>
      </c>
    </row>
    <row r="231" spans="2:13" ht="20.25" x14ac:dyDescent="0.25">
      <c r="B231" s="523" t="s">
        <v>13</v>
      </c>
      <c r="C231" s="524"/>
      <c r="D231" s="524"/>
      <c r="E231" s="524"/>
      <c r="F231" s="524"/>
      <c r="G231" s="525"/>
      <c r="J231" s="523" t="s">
        <v>13</v>
      </c>
      <c r="K231" s="524"/>
      <c r="L231" s="524"/>
      <c r="M231" s="525"/>
    </row>
    <row r="232" spans="2:13" x14ac:dyDescent="0.25">
      <c r="B232" s="446" t="s">
        <v>8</v>
      </c>
      <c r="C232" s="447"/>
      <c r="D232" s="447" t="s">
        <v>26</v>
      </c>
      <c r="E232" s="447" t="s">
        <v>7</v>
      </c>
      <c r="F232" s="447" t="s">
        <v>26</v>
      </c>
      <c r="G232" s="450" t="s">
        <v>7</v>
      </c>
      <c r="J232" s="446" t="s">
        <v>26</v>
      </c>
      <c r="K232" s="447" t="s">
        <v>7</v>
      </c>
      <c r="L232" s="447" t="s">
        <v>26</v>
      </c>
      <c r="M232" s="450" t="s">
        <v>7</v>
      </c>
    </row>
    <row r="233" spans="2:13" ht="17.25" thickBot="1" x14ac:dyDescent="0.3">
      <c r="B233" s="7" t="s">
        <v>1</v>
      </c>
      <c r="C233" s="326" t="s">
        <v>2</v>
      </c>
      <c r="D233" s="448"/>
      <c r="E233" s="448"/>
      <c r="F233" s="448"/>
      <c r="G233" s="451"/>
      <c r="J233" s="526"/>
      <c r="K233" s="527"/>
      <c r="L233" s="527"/>
      <c r="M233" s="528"/>
    </row>
    <row r="234" spans="2:13" s="193" customFormat="1" ht="108.95" customHeight="1" thickBot="1" x14ac:dyDescent="0.25">
      <c r="B234" s="328" t="str">
        <f>+'ELEMENTOS DE SUJECIÓN'!B5:B5</f>
        <v>PK 34 + 000</v>
      </c>
      <c r="C234" s="319" t="str">
        <f>+'ELEMENTOS DE SUJECIÓN'!C5:C5</f>
        <v>PK 35 + 000</v>
      </c>
      <c r="D234" s="319" t="str">
        <f>+VLOOKUP(J234,PATOLOGÍAS!$D$3:$G$4,4,FALSE)</f>
        <v>Pérdida de la elasticidad.</v>
      </c>
      <c r="E234" s="340" t="str">
        <f>+"FOTOGRAFÍA No. " &amp; K234</f>
        <v>FOTOGRAFÍA No. 439</v>
      </c>
      <c r="F234" s="319" t="str">
        <f>+VLOOKUP(L234,PATOLOGÍAS!$D$3:$G$4,4,FALSE)</f>
        <v>Fatiga de los componentes.</v>
      </c>
      <c r="G234" s="341" t="str">
        <f>+"FOTOGRAFÍA No. " &amp; M234</f>
        <v>FOTOGRAFÍA No. 440</v>
      </c>
      <c r="J234" s="211">
        <v>2</v>
      </c>
      <c r="K234" s="211">
        <f>+M230+1</f>
        <v>439</v>
      </c>
      <c r="L234" s="211">
        <v>1</v>
      </c>
      <c r="M234" s="211">
        <f>+K234+1</f>
        <v>440</v>
      </c>
    </row>
    <row r="235" spans="2:13" s="193" customFormat="1" ht="108.95" customHeight="1" thickBot="1" x14ac:dyDescent="0.25">
      <c r="B235" s="342" t="str">
        <f>+'ELEMENTOS DE SUJECIÓN'!B6</f>
        <v>PK 35 + 000</v>
      </c>
      <c r="C235" s="343" t="str">
        <f>+'ELEMENTOS DE SUJECIÓN'!C6</f>
        <v>PK 36 + 000</v>
      </c>
      <c r="D235" s="343" t="str">
        <f>+VLOOKUP(J235,PATOLOGÍAS!$D$3:$G$4,4,FALSE)</f>
        <v>Fatiga de los componentes.</v>
      </c>
      <c r="E235" s="344" t="str">
        <f>+"FOTOGRAFÍA No. " &amp; K235</f>
        <v>FOTOGRAFÍA No. 441</v>
      </c>
      <c r="F235" s="343" t="str">
        <f>+VLOOKUP(L235,PATOLOGÍAS!$D$3:$G$4,4,FALSE)</f>
        <v>Pérdida de la elasticidad.</v>
      </c>
      <c r="G235" s="345" t="str">
        <f>+"FOTOGRAFÍA No. " &amp; M235</f>
        <v>FOTOGRAFÍA No. 442</v>
      </c>
      <c r="J235" s="211">
        <v>1</v>
      </c>
      <c r="K235" s="211">
        <f>+M234+1</f>
        <v>441</v>
      </c>
      <c r="L235" s="211">
        <v>2</v>
      </c>
      <c r="M235" s="211">
        <f>+K235+1</f>
        <v>442</v>
      </c>
    </row>
    <row r="236" spans="2:13" s="193" customFormat="1" ht="108.95" customHeight="1" thickBot="1" x14ac:dyDescent="0.25">
      <c r="B236" s="350" t="str">
        <f>+'ELEMENTOS DE SUJECIÓN'!B7</f>
        <v>PK 36 + 000</v>
      </c>
      <c r="C236" s="351" t="str">
        <f>+'ELEMENTOS DE SUJECIÓN'!C7</f>
        <v>PK 37 + 000</v>
      </c>
      <c r="D236" s="351" t="str">
        <f>+VLOOKUP(J236,PATOLOGÍAS!$D$3:$G$4,4,FALSE)</f>
        <v>Fatiga de los componentes.</v>
      </c>
      <c r="E236" s="352" t="str">
        <f>+"FOTOGRAFÍA No. " &amp; K236</f>
        <v>FOTOGRAFÍA No. 443</v>
      </c>
      <c r="F236" s="351" t="str">
        <f>+VLOOKUP(L236,PATOLOGÍAS!$D$3:$G$4,4,FALSE)</f>
        <v>Fatiga de los componentes.</v>
      </c>
      <c r="G236" s="353" t="str">
        <f>+"FOTOGRAFÍA No. " &amp; M236</f>
        <v>FOTOGRAFÍA No. 444</v>
      </c>
      <c r="J236" s="211">
        <v>1</v>
      </c>
      <c r="K236" s="211">
        <f t="shared" ref="K236:K252" si="281">+M235+1</f>
        <v>443</v>
      </c>
      <c r="L236" s="211">
        <v>1</v>
      </c>
      <c r="M236" s="211">
        <f t="shared" ref="M236:M251" si="282">+K236+1</f>
        <v>444</v>
      </c>
    </row>
    <row r="237" spans="2:13" s="193" customFormat="1" ht="108.95" customHeight="1" thickBot="1" x14ac:dyDescent="0.25">
      <c r="B237" s="346" t="str">
        <f>+'ELEMENTOS DE SUJECIÓN'!B8</f>
        <v>PK 37 + 000</v>
      </c>
      <c r="C237" s="347" t="str">
        <f>+'ELEMENTOS DE SUJECIÓN'!C8</f>
        <v>PK 38 + 000</v>
      </c>
      <c r="D237" s="347" t="str">
        <f>+VLOOKUP(J237,PATOLOGÍAS!$D$3:$G$4,4,FALSE)</f>
        <v>Pérdida de la elasticidad.</v>
      </c>
      <c r="E237" s="354" t="str">
        <f t="shared" ref="E237:E252" si="283">+"FOTOGRAFÍA No. " &amp; K237</f>
        <v>FOTOGRAFÍA No. 445</v>
      </c>
      <c r="F237" s="347" t="str">
        <f>+VLOOKUP(L237,PATOLOGÍAS!$D$3:$G$4,4,FALSE)</f>
        <v>Fatiga de los componentes.</v>
      </c>
      <c r="G237" s="355" t="str">
        <f t="shared" ref="G237:G251" si="284">+"FOTOGRAFÍA No. " &amp; M237</f>
        <v>FOTOGRAFÍA No. 446</v>
      </c>
      <c r="J237" s="211">
        <v>2</v>
      </c>
      <c r="K237" s="211">
        <f t="shared" si="281"/>
        <v>445</v>
      </c>
      <c r="L237" s="211">
        <v>1</v>
      </c>
      <c r="M237" s="211">
        <f t="shared" si="282"/>
        <v>446</v>
      </c>
    </row>
    <row r="238" spans="2:13" s="193" customFormat="1" ht="108.95" customHeight="1" thickBot="1" x14ac:dyDescent="0.25">
      <c r="B238" s="356" t="str">
        <f>+'ELEMENTOS DE SUJECIÓN'!B9</f>
        <v>PK 38 + 000</v>
      </c>
      <c r="C238" s="357" t="str">
        <f>+'ELEMENTOS DE SUJECIÓN'!C9</f>
        <v>PK 39 + 000</v>
      </c>
      <c r="D238" s="357" t="str">
        <f>+VLOOKUP(J238,PATOLOGÍAS!$D$3:$G$4,4,FALSE)</f>
        <v>Pérdida de la elasticidad.</v>
      </c>
      <c r="E238" s="358" t="str">
        <f t="shared" si="283"/>
        <v>FOTOGRAFÍA No. 447</v>
      </c>
      <c r="F238" s="357" t="str">
        <f>+VLOOKUP(L238,PATOLOGÍAS!$D$3:$G$4,4,FALSE)</f>
        <v>Pérdida de la elasticidad.</v>
      </c>
      <c r="G238" s="359" t="str">
        <f t="shared" si="284"/>
        <v>FOTOGRAFÍA No. 448</v>
      </c>
      <c r="J238" s="211">
        <v>2</v>
      </c>
      <c r="K238" s="211">
        <f t="shared" si="281"/>
        <v>447</v>
      </c>
      <c r="L238" s="211">
        <v>2</v>
      </c>
      <c r="M238" s="211">
        <f t="shared" si="282"/>
        <v>448</v>
      </c>
    </row>
    <row r="239" spans="2:13" s="193" customFormat="1" ht="108.95" customHeight="1" thickBot="1" x14ac:dyDescent="0.25">
      <c r="B239" s="10" t="str">
        <f>+'ELEMENTOS DE SUJECIÓN'!B10</f>
        <v>PK 39 + 000</v>
      </c>
      <c r="C239" s="332" t="str">
        <f>+'ELEMENTOS DE SUJECIÓN'!C10</f>
        <v>PK 40 + 000</v>
      </c>
      <c r="D239" s="332" t="str">
        <f>+VLOOKUP(J239,PATOLOGÍAS!$D$3:$G$4,4,FALSE)</f>
        <v>Pérdida de la elasticidad.</v>
      </c>
      <c r="E239" s="338" t="str">
        <f t="shared" si="283"/>
        <v>FOTOGRAFÍA No. 449</v>
      </c>
      <c r="F239" s="332" t="str">
        <f>+VLOOKUP(L239,PATOLOGÍAS!$D$3:$G$4,4,FALSE)</f>
        <v>Pérdida de la elasticidad.</v>
      </c>
      <c r="G239" s="339" t="str">
        <f t="shared" si="284"/>
        <v>FOTOGRAFÍA No. 450</v>
      </c>
      <c r="J239" s="211">
        <v>2</v>
      </c>
      <c r="K239" s="211">
        <f t="shared" si="281"/>
        <v>449</v>
      </c>
      <c r="L239" s="211">
        <v>2</v>
      </c>
      <c r="M239" s="211">
        <f t="shared" si="282"/>
        <v>450</v>
      </c>
    </row>
    <row r="240" spans="2:13" s="193" customFormat="1" ht="108.95" customHeight="1" thickBot="1" x14ac:dyDescent="0.25">
      <c r="B240" s="342" t="str">
        <f>+'ELEMENTOS DE SUJECIÓN'!B11</f>
        <v>PK 40 + 000</v>
      </c>
      <c r="C240" s="343" t="str">
        <f>+'ELEMENTOS DE SUJECIÓN'!C11</f>
        <v>PK 41 + 000</v>
      </c>
      <c r="D240" s="343" t="str">
        <f>+VLOOKUP(J240,PATOLOGÍAS!$D$3:$G$4,4,FALSE)</f>
        <v>Pérdida de la elasticidad.</v>
      </c>
      <c r="E240" s="344" t="str">
        <f t="shared" si="283"/>
        <v>FOTOGRAFÍA No. 451</v>
      </c>
      <c r="F240" s="343" t="str">
        <f>+VLOOKUP(L240,PATOLOGÍAS!$D$3:$G$4,4,FALSE)</f>
        <v>Fatiga de los componentes.</v>
      </c>
      <c r="G240" s="345" t="str">
        <f t="shared" si="284"/>
        <v>FOTOGRAFÍA No. 452</v>
      </c>
      <c r="J240" s="211">
        <v>2</v>
      </c>
      <c r="K240" s="211">
        <f t="shared" si="281"/>
        <v>451</v>
      </c>
      <c r="L240" s="211">
        <v>1</v>
      </c>
      <c r="M240" s="211">
        <f t="shared" si="282"/>
        <v>452</v>
      </c>
    </row>
    <row r="241" spans="2:13" s="193" customFormat="1" ht="108.95" customHeight="1" thickBot="1" x14ac:dyDescent="0.25">
      <c r="B241" s="350" t="str">
        <f>+'ELEMENTOS DE SUJECIÓN'!B12</f>
        <v>PK 41 + 000</v>
      </c>
      <c r="C241" s="351" t="str">
        <f>+'ELEMENTOS DE SUJECIÓN'!C12</f>
        <v>PK 42 + 000</v>
      </c>
      <c r="D241" s="351" t="str">
        <f>+VLOOKUP(J241,PATOLOGÍAS!$D$3:$G$4,4,FALSE)</f>
        <v>Fatiga de los componentes.</v>
      </c>
      <c r="E241" s="352" t="str">
        <f t="shared" si="283"/>
        <v>FOTOGRAFÍA No. 453</v>
      </c>
      <c r="F241" s="351" t="str">
        <f>+VLOOKUP(L241,PATOLOGÍAS!$D$3:$G$4,4,FALSE)</f>
        <v>Pérdida de la elasticidad.</v>
      </c>
      <c r="G241" s="353" t="str">
        <f t="shared" si="284"/>
        <v>FOTOGRAFÍA No. 454</v>
      </c>
      <c r="J241" s="211">
        <v>1</v>
      </c>
      <c r="K241" s="211">
        <f t="shared" si="281"/>
        <v>453</v>
      </c>
      <c r="L241" s="211">
        <v>2</v>
      </c>
      <c r="M241" s="211">
        <f t="shared" si="282"/>
        <v>454</v>
      </c>
    </row>
    <row r="242" spans="2:13" s="193" customFormat="1" ht="108.95" customHeight="1" thickBot="1" x14ac:dyDescent="0.25">
      <c r="B242" s="346" t="str">
        <f>+'ELEMENTOS DE SUJECIÓN'!B13</f>
        <v>PK 42 + 000</v>
      </c>
      <c r="C242" s="347" t="str">
        <f>+'ELEMENTOS DE SUJECIÓN'!C13</f>
        <v>PK 43 + 000</v>
      </c>
      <c r="D242" s="347" t="str">
        <f>+VLOOKUP(J242,PATOLOGÍAS!$D$3:$G$4,4,FALSE)</f>
        <v>Pérdida de la elasticidad.</v>
      </c>
      <c r="E242" s="354" t="str">
        <f t="shared" si="283"/>
        <v>FOTOGRAFÍA No. 455</v>
      </c>
      <c r="F242" s="347" t="str">
        <f>+VLOOKUP(L242,PATOLOGÍAS!$D$3:$G$4,4,FALSE)</f>
        <v>Fatiga de los componentes.</v>
      </c>
      <c r="G242" s="355" t="str">
        <f t="shared" si="284"/>
        <v>FOTOGRAFÍA No. 456</v>
      </c>
      <c r="J242" s="211">
        <v>2</v>
      </c>
      <c r="K242" s="211">
        <f t="shared" si="281"/>
        <v>455</v>
      </c>
      <c r="L242" s="211">
        <v>1</v>
      </c>
      <c r="M242" s="211">
        <f t="shared" si="282"/>
        <v>456</v>
      </c>
    </row>
    <row r="243" spans="2:13" s="193" customFormat="1" ht="108.95" customHeight="1" thickBot="1" x14ac:dyDescent="0.25">
      <c r="B243" s="356" t="str">
        <f>+'ELEMENTOS DE SUJECIÓN'!B14</f>
        <v>PK 43 + 000</v>
      </c>
      <c r="C243" s="357" t="str">
        <f>+'ELEMENTOS DE SUJECIÓN'!C14</f>
        <v>PK 44 + 000</v>
      </c>
      <c r="D243" s="357" t="str">
        <f>+VLOOKUP(J243,PATOLOGÍAS!$D$3:$G$4,4,FALSE)</f>
        <v>Fatiga de los componentes.</v>
      </c>
      <c r="E243" s="358" t="str">
        <f t="shared" si="283"/>
        <v>FOTOGRAFÍA No. 457</v>
      </c>
      <c r="F243" s="357" t="str">
        <f>+VLOOKUP(L243,PATOLOGÍAS!$D$3:$G$4,4,FALSE)</f>
        <v>Pérdida de la elasticidad.</v>
      </c>
      <c r="G243" s="359" t="str">
        <f t="shared" si="284"/>
        <v>FOTOGRAFÍA No. 458</v>
      </c>
      <c r="J243" s="211">
        <v>1</v>
      </c>
      <c r="K243" s="211">
        <f t="shared" si="281"/>
        <v>457</v>
      </c>
      <c r="L243" s="211">
        <v>2</v>
      </c>
      <c r="M243" s="211">
        <f t="shared" si="282"/>
        <v>458</v>
      </c>
    </row>
    <row r="244" spans="2:13" s="193" customFormat="1" ht="108.95" customHeight="1" thickBot="1" x14ac:dyDescent="0.25">
      <c r="B244" s="10" t="str">
        <f>+'ELEMENTOS DE SUJECIÓN'!B15</f>
        <v>PK 44 + 000</v>
      </c>
      <c r="C244" s="332" t="str">
        <f>+'ELEMENTOS DE SUJECIÓN'!C15</f>
        <v>PK 45 + 000</v>
      </c>
      <c r="D244" s="332" t="str">
        <f>+VLOOKUP(J244,PATOLOGÍAS!$D$3:$G$4,4,FALSE)</f>
        <v>Pérdida de la elasticidad.</v>
      </c>
      <c r="E244" s="338" t="str">
        <f t="shared" si="283"/>
        <v>FOTOGRAFÍA No. 459</v>
      </c>
      <c r="F244" s="332" t="str">
        <f>+VLOOKUP(L244,PATOLOGÍAS!$D$3:$G$4,4,FALSE)</f>
        <v>Fatiga de los componentes.</v>
      </c>
      <c r="G244" s="339" t="str">
        <f t="shared" si="284"/>
        <v>FOTOGRAFÍA No. 460</v>
      </c>
      <c r="J244" s="211">
        <v>2</v>
      </c>
      <c r="K244" s="211">
        <f t="shared" si="281"/>
        <v>459</v>
      </c>
      <c r="L244" s="211">
        <v>1</v>
      </c>
      <c r="M244" s="211">
        <f t="shared" si="282"/>
        <v>460</v>
      </c>
    </row>
    <row r="245" spans="2:13" s="193" customFormat="1" ht="108.95" customHeight="1" thickBot="1" x14ac:dyDescent="0.25">
      <c r="B245" s="342" t="str">
        <f>+'ELEMENTOS DE SUJECIÓN'!B16</f>
        <v>PK 45 + 000</v>
      </c>
      <c r="C245" s="343" t="str">
        <f>+'ELEMENTOS DE SUJECIÓN'!C16</f>
        <v>PK 46 + 000</v>
      </c>
      <c r="D245" s="343" t="str">
        <f>+VLOOKUP(J245,PATOLOGÍAS!$D$3:$G$4,4,FALSE)</f>
        <v>Pérdida de la elasticidad.</v>
      </c>
      <c r="E245" s="344" t="str">
        <f t="shared" si="283"/>
        <v>FOTOGRAFÍA No. 461</v>
      </c>
      <c r="F245" s="343" t="str">
        <f>+VLOOKUP(L245,PATOLOGÍAS!$D$3:$G$4,4,FALSE)</f>
        <v>Pérdida de la elasticidad.</v>
      </c>
      <c r="G245" s="345" t="str">
        <f t="shared" si="284"/>
        <v>FOTOGRAFÍA No. 462</v>
      </c>
      <c r="J245" s="211">
        <v>2</v>
      </c>
      <c r="K245" s="211">
        <f t="shared" si="281"/>
        <v>461</v>
      </c>
      <c r="L245" s="211">
        <v>2</v>
      </c>
      <c r="M245" s="211">
        <f t="shared" si="282"/>
        <v>462</v>
      </c>
    </row>
    <row r="246" spans="2:13" s="193" customFormat="1" ht="108.95" customHeight="1" thickBot="1" x14ac:dyDescent="0.25">
      <c r="B246" s="350" t="str">
        <f>+'ELEMENTOS DE SUJECIÓN'!B17</f>
        <v>PK 46 + 000</v>
      </c>
      <c r="C246" s="351" t="str">
        <f>+'ELEMENTOS DE SUJECIÓN'!C17</f>
        <v>PK 47 + 000</v>
      </c>
      <c r="D246" s="351" t="str">
        <f>+VLOOKUP(J246,PATOLOGÍAS!$D$3:$G$4,4,FALSE)</f>
        <v>Fatiga de los componentes.</v>
      </c>
      <c r="E246" s="352" t="str">
        <f t="shared" si="283"/>
        <v>FOTOGRAFÍA No. 463</v>
      </c>
      <c r="F246" s="351" t="str">
        <f>+VLOOKUP(L246,PATOLOGÍAS!$D$3:$G$4,4,FALSE)</f>
        <v>Fatiga de los componentes.</v>
      </c>
      <c r="G246" s="353" t="str">
        <f t="shared" si="284"/>
        <v>FOTOGRAFÍA No. 464</v>
      </c>
      <c r="J246" s="211">
        <v>1</v>
      </c>
      <c r="K246" s="211">
        <f t="shared" si="281"/>
        <v>463</v>
      </c>
      <c r="L246" s="211">
        <v>1</v>
      </c>
      <c r="M246" s="211">
        <f t="shared" si="282"/>
        <v>464</v>
      </c>
    </row>
    <row r="247" spans="2:13" s="193" customFormat="1" ht="108.95" customHeight="1" thickBot="1" x14ac:dyDescent="0.25">
      <c r="B247" s="346" t="str">
        <f>+'ELEMENTOS DE SUJECIÓN'!B18</f>
        <v>PK 47 + 000</v>
      </c>
      <c r="C247" s="347" t="str">
        <f>+'ELEMENTOS DE SUJECIÓN'!C18</f>
        <v>PK 48 + 000</v>
      </c>
      <c r="D247" s="347" t="str">
        <f>+VLOOKUP(J247,PATOLOGÍAS!$D$3:$G$4,4,FALSE)</f>
        <v>Pérdida de la elasticidad.</v>
      </c>
      <c r="E247" s="354" t="str">
        <f t="shared" si="283"/>
        <v>FOTOGRAFÍA No. 465</v>
      </c>
      <c r="F247" s="347" t="str">
        <f>+VLOOKUP(L247,PATOLOGÍAS!$D$3:$G$4,4,FALSE)</f>
        <v>Fatiga de los componentes.</v>
      </c>
      <c r="G247" s="355" t="str">
        <f t="shared" si="284"/>
        <v>FOTOGRAFÍA No. 466</v>
      </c>
      <c r="J247" s="211">
        <v>2</v>
      </c>
      <c r="K247" s="211">
        <f t="shared" si="281"/>
        <v>465</v>
      </c>
      <c r="L247" s="211">
        <v>1</v>
      </c>
      <c r="M247" s="211">
        <f t="shared" si="282"/>
        <v>466</v>
      </c>
    </row>
    <row r="248" spans="2:13" s="193" customFormat="1" ht="108.95" customHeight="1" thickBot="1" x14ac:dyDescent="0.25">
      <c r="B248" s="356" t="str">
        <f>+'ELEMENTOS DE SUJECIÓN'!B19</f>
        <v>PK 48 + 000</v>
      </c>
      <c r="C248" s="357" t="str">
        <f>+'ELEMENTOS DE SUJECIÓN'!C19</f>
        <v>PK 49 + 000</v>
      </c>
      <c r="D248" s="357" t="str">
        <f>+VLOOKUP(J248,PATOLOGÍAS!$D$3:$G$4,4,FALSE)</f>
        <v>Fatiga de los componentes.</v>
      </c>
      <c r="E248" s="358" t="str">
        <f t="shared" si="283"/>
        <v>FOTOGRAFÍA No. 467</v>
      </c>
      <c r="F248" s="357" t="str">
        <f>+VLOOKUP(L248,PATOLOGÍAS!$D$3:$G$4,4,FALSE)</f>
        <v>Fatiga de los componentes.</v>
      </c>
      <c r="G248" s="359" t="str">
        <f t="shared" si="284"/>
        <v>FOTOGRAFÍA No. 468</v>
      </c>
      <c r="J248" s="211">
        <v>1</v>
      </c>
      <c r="K248" s="211">
        <f t="shared" si="281"/>
        <v>467</v>
      </c>
      <c r="L248" s="211">
        <v>1</v>
      </c>
      <c r="M248" s="211">
        <f t="shared" si="282"/>
        <v>468</v>
      </c>
    </row>
    <row r="249" spans="2:13" s="193" customFormat="1" ht="108.95" customHeight="1" thickBot="1" x14ac:dyDescent="0.25">
      <c r="B249" s="10" t="str">
        <f>+'ELEMENTOS DE SUJECIÓN'!B20</f>
        <v>PK 49 + 000</v>
      </c>
      <c r="C249" s="332" t="str">
        <f>+'ELEMENTOS DE SUJECIÓN'!C20</f>
        <v>PK 50 + 000</v>
      </c>
      <c r="D249" s="332" t="str">
        <f>+VLOOKUP(J249,PATOLOGÍAS!$D$3:$G$4,4,FALSE)</f>
        <v>Pérdida de la elasticidad.</v>
      </c>
      <c r="E249" s="338" t="str">
        <f t="shared" si="283"/>
        <v>FOTOGRAFÍA No. 469</v>
      </c>
      <c r="F249" s="332" t="str">
        <f>+VLOOKUP(L249,PATOLOGÍAS!$D$3:$G$4,4,FALSE)</f>
        <v>Fatiga de los componentes.</v>
      </c>
      <c r="G249" s="339" t="str">
        <f t="shared" si="284"/>
        <v>FOTOGRAFÍA No. 470</v>
      </c>
      <c r="J249" s="211">
        <v>2</v>
      </c>
      <c r="K249" s="211">
        <f t="shared" si="281"/>
        <v>469</v>
      </c>
      <c r="L249" s="211">
        <v>1</v>
      </c>
      <c r="M249" s="211">
        <f t="shared" si="282"/>
        <v>470</v>
      </c>
    </row>
    <row r="250" spans="2:13" s="193" customFormat="1" ht="108.95" customHeight="1" thickBot="1" x14ac:dyDescent="0.25">
      <c r="B250" s="342" t="str">
        <f>+'ELEMENTOS DE SUJECIÓN'!B21</f>
        <v>PK 50 + 000</v>
      </c>
      <c r="C250" s="343" t="str">
        <f>+'ELEMENTOS DE SUJECIÓN'!C21</f>
        <v>PK 51 + 000</v>
      </c>
      <c r="D250" s="343" t="str">
        <f>+VLOOKUP(J250,PATOLOGÍAS!$D$3:$G$4,4,FALSE)</f>
        <v>Fatiga de los componentes.</v>
      </c>
      <c r="E250" s="344" t="str">
        <f t="shared" si="283"/>
        <v>FOTOGRAFÍA No. 471</v>
      </c>
      <c r="F250" s="343" t="str">
        <f>+VLOOKUP(L250,PATOLOGÍAS!$D$3:$G$4,4,FALSE)</f>
        <v>Fatiga de los componentes.</v>
      </c>
      <c r="G250" s="345" t="str">
        <f t="shared" si="284"/>
        <v>FOTOGRAFÍA No. 472</v>
      </c>
      <c r="J250" s="211">
        <v>1</v>
      </c>
      <c r="K250" s="211">
        <f t="shared" si="281"/>
        <v>471</v>
      </c>
      <c r="L250" s="211">
        <v>1</v>
      </c>
      <c r="M250" s="211">
        <f t="shared" si="282"/>
        <v>472</v>
      </c>
    </row>
    <row r="251" spans="2:13" s="193" customFormat="1" ht="108.95" customHeight="1" thickBot="1" x14ac:dyDescent="0.25">
      <c r="B251" s="350" t="str">
        <f>+'ELEMENTOS DE SUJECIÓN'!B22</f>
        <v>PK 51 + 000</v>
      </c>
      <c r="C251" s="351" t="str">
        <f>+'ELEMENTOS DE SUJECIÓN'!C22</f>
        <v>PK 52 + 000</v>
      </c>
      <c r="D251" s="351" t="str">
        <f>+VLOOKUP(J251,PATOLOGÍAS!$D$3:$G$4,4,FALSE)</f>
        <v>Fatiga de los componentes.</v>
      </c>
      <c r="E251" s="352" t="str">
        <f t="shared" si="283"/>
        <v>FOTOGRAFÍA No. 473</v>
      </c>
      <c r="F251" s="351" t="str">
        <f>+VLOOKUP(L251,PATOLOGÍAS!$D$3:$G$4,4,FALSE)</f>
        <v>Pérdida de la elasticidad.</v>
      </c>
      <c r="G251" s="353" t="str">
        <f t="shared" si="284"/>
        <v>FOTOGRAFÍA No. 474</v>
      </c>
      <c r="J251" s="211">
        <v>1</v>
      </c>
      <c r="K251" s="211">
        <f t="shared" si="281"/>
        <v>473</v>
      </c>
      <c r="L251" s="211">
        <v>2</v>
      </c>
      <c r="M251" s="211">
        <f t="shared" si="282"/>
        <v>474</v>
      </c>
    </row>
    <row r="252" spans="2:13" s="193" customFormat="1" ht="108.95" customHeight="1" thickBot="1" x14ac:dyDescent="0.25">
      <c r="B252" s="346" t="str">
        <f>+'ELEMENTOS DE SUJECIÓN'!B23</f>
        <v>PK 52 + 000</v>
      </c>
      <c r="C252" s="347" t="str">
        <f>+'ELEMENTOS DE SUJECIÓN'!C23</f>
        <v>PK 53 + 000</v>
      </c>
      <c r="D252" s="347" t="str">
        <f>+VLOOKUP(J252,PATOLOGÍAS!$D$3:$G$4,4,FALSE)</f>
        <v>Fatiga de los componentes.</v>
      </c>
      <c r="E252" s="354" t="str">
        <f t="shared" si="283"/>
        <v>FOTOGRAFÍA No. 475</v>
      </c>
      <c r="F252" s="347"/>
      <c r="G252" s="355"/>
      <c r="J252" s="211">
        <v>1</v>
      </c>
      <c r="K252" s="211">
        <f t="shared" si="281"/>
        <v>475</v>
      </c>
      <c r="L252" s="211"/>
      <c r="M252" s="211"/>
    </row>
  </sheetData>
  <mergeCells count="155">
    <mergeCell ref="B211:B212"/>
    <mergeCell ref="C211:C212"/>
    <mergeCell ref="B213:B214"/>
    <mergeCell ref="C213:C214"/>
    <mergeCell ref="B200:B203"/>
    <mergeCell ref="C200:C203"/>
    <mergeCell ref="B204:B206"/>
    <mergeCell ref="C204:C206"/>
    <mergeCell ref="B207:B208"/>
    <mergeCell ref="C207:C208"/>
    <mergeCell ref="C142:C144"/>
    <mergeCell ref="B145:B147"/>
    <mergeCell ref="C145:C147"/>
    <mergeCell ref="C174:C176"/>
    <mergeCell ref="B177:B178"/>
    <mergeCell ref="C177:C178"/>
    <mergeCell ref="B161:B163"/>
    <mergeCell ref="C161:C163"/>
    <mergeCell ref="B164:B166"/>
    <mergeCell ref="C164:C166"/>
    <mergeCell ref="B171:B173"/>
    <mergeCell ref="K180:K181"/>
    <mergeCell ref="L180:L181"/>
    <mergeCell ref="M180:M181"/>
    <mergeCell ref="J105:J106"/>
    <mergeCell ref="K105:K106"/>
    <mergeCell ref="L105:L106"/>
    <mergeCell ref="M105:M106"/>
    <mergeCell ref="D180:D181"/>
    <mergeCell ref="E180:E181"/>
    <mergeCell ref="F180:F181"/>
    <mergeCell ref="G180:G181"/>
    <mergeCell ref="J180:J181"/>
    <mergeCell ref="B179:G179"/>
    <mergeCell ref="B132:B136"/>
    <mergeCell ref="C132:C136"/>
    <mergeCell ref="B158:B160"/>
    <mergeCell ref="C158:C160"/>
    <mergeCell ref="B137:B141"/>
    <mergeCell ref="C137:C141"/>
    <mergeCell ref="B152:B154"/>
    <mergeCell ref="C152:C154"/>
    <mergeCell ref="B155:B157"/>
    <mergeCell ref="C155:C157"/>
    <mergeCell ref="B142:B144"/>
    <mergeCell ref="B59:B63"/>
    <mergeCell ref="C59:C63"/>
    <mergeCell ref="B69:B73"/>
    <mergeCell ref="C69:C73"/>
    <mergeCell ref="B64:B68"/>
    <mergeCell ref="C64:C68"/>
    <mergeCell ref="J179:M179"/>
    <mergeCell ref="B107:B111"/>
    <mergeCell ref="C107:C111"/>
    <mergeCell ref="B112:B116"/>
    <mergeCell ref="C112:C116"/>
    <mergeCell ref="B74:B78"/>
    <mergeCell ref="C74:C78"/>
    <mergeCell ref="B148:B151"/>
    <mergeCell ref="C148:C151"/>
    <mergeCell ref="B117:B121"/>
    <mergeCell ref="C117:C121"/>
    <mergeCell ref="B122:B126"/>
    <mergeCell ref="C122:C126"/>
    <mergeCell ref="B127:B131"/>
    <mergeCell ref="C127:C131"/>
    <mergeCell ref="B79:B83"/>
    <mergeCell ref="C79:C83"/>
    <mergeCell ref="B174:B176"/>
    <mergeCell ref="J104:M104"/>
    <mergeCell ref="D4:E4"/>
    <mergeCell ref="F4:G4"/>
    <mergeCell ref="D105:D106"/>
    <mergeCell ref="E105:E106"/>
    <mergeCell ref="F105:F106"/>
    <mergeCell ref="G105:G106"/>
    <mergeCell ref="B3:G3"/>
    <mergeCell ref="B4:C4"/>
    <mergeCell ref="B51:B58"/>
    <mergeCell ref="C51:C58"/>
    <mergeCell ref="B31:B35"/>
    <mergeCell ref="B105:C105"/>
    <mergeCell ref="B84:B88"/>
    <mergeCell ref="B104:G104"/>
    <mergeCell ref="B89:B93"/>
    <mergeCell ref="C89:C93"/>
    <mergeCell ref="B94:B98"/>
    <mergeCell ref="C94:C98"/>
    <mergeCell ref="B99:B103"/>
    <mergeCell ref="C99:C103"/>
    <mergeCell ref="C84:C88"/>
    <mergeCell ref="B46:B50"/>
    <mergeCell ref="C46:C50"/>
    <mergeCell ref="J2:M2"/>
    <mergeCell ref="B36:B40"/>
    <mergeCell ref="C36:C40"/>
    <mergeCell ref="B41:B45"/>
    <mergeCell ref="C41:C45"/>
    <mergeCell ref="B21:B25"/>
    <mergeCell ref="C21:C25"/>
    <mergeCell ref="B16:B20"/>
    <mergeCell ref="C16:C20"/>
    <mergeCell ref="B6:B10"/>
    <mergeCell ref="C6:C10"/>
    <mergeCell ref="B11:B15"/>
    <mergeCell ref="C11:C15"/>
    <mergeCell ref="B26:B30"/>
    <mergeCell ref="C26:C30"/>
    <mergeCell ref="C31:C35"/>
    <mergeCell ref="B2:G2"/>
    <mergeCell ref="J3:K4"/>
    <mergeCell ref="L3:M4"/>
    <mergeCell ref="C171:C173"/>
    <mergeCell ref="B167:B170"/>
    <mergeCell ref="C167:C170"/>
    <mergeCell ref="B215:B217"/>
    <mergeCell ref="C215:C217"/>
    <mergeCell ref="B218:B219"/>
    <mergeCell ref="C218:C219"/>
    <mergeCell ref="B220:B221"/>
    <mergeCell ref="C220:C221"/>
    <mergeCell ref="B180:C180"/>
    <mergeCell ref="B190:B193"/>
    <mergeCell ref="C190:C193"/>
    <mergeCell ref="B194:B196"/>
    <mergeCell ref="C194:C196"/>
    <mergeCell ref="B197:B199"/>
    <mergeCell ref="C197:C199"/>
    <mergeCell ref="B182:B183"/>
    <mergeCell ref="C182:C183"/>
    <mergeCell ref="B184:B185"/>
    <mergeCell ref="C184:C185"/>
    <mergeCell ref="B186:B189"/>
    <mergeCell ref="C186:C189"/>
    <mergeCell ref="B209:B210"/>
    <mergeCell ref="C209:C210"/>
    <mergeCell ref="B222:B223"/>
    <mergeCell ref="C222:C223"/>
    <mergeCell ref="B224:B225"/>
    <mergeCell ref="C224:C225"/>
    <mergeCell ref="J231:M231"/>
    <mergeCell ref="J232:J233"/>
    <mergeCell ref="K232:K233"/>
    <mergeCell ref="L232:L233"/>
    <mergeCell ref="M232:M233"/>
    <mergeCell ref="B226:B228"/>
    <mergeCell ref="C226:C228"/>
    <mergeCell ref="B229:B230"/>
    <mergeCell ref="C229:C230"/>
    <mergeCell ref="B231:G231"/>
    <mergeCell ref="B232:C232"/>
    <mergeCell ref="D232:D233"/>
    <mergeCell ref="E232:E233"/>
    <mergeCell ref="F232:F233"/>
    <mergeCell ref="G232:G233"/>
  </mergeCells>
  <pageMargins left="0.7" right="0.7" top="0.75" bottom="0.75" header="0.3" footer="0.3"/>
  <pageSetup paperSize="9" scale="10" orientation="portrait" r:id="rId1"/>
  <rowBreaks count="3" manualBreakCount="3">
    <brk id="103" max="7" man="1"/>
    <brk id="178" max="7" man="1"/>
    <brk id="253" max="7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H22"/>
  <sheetViews>
    <sheetView view="pageBreakPreview" zoomScaleNormal="100" zoomScaleSheetLayoutView="100" workbookViewId="0">
      <selection activeCell="E21" sqref="E21"/>
    </sheetView>
  </sheetViews>
  <sheetFormatPr baseColWidth="10" defaultRowHeight="16.5" x14ac:dyDescent="0.25"/>
  <cols>
    <col min="1" max="1" width="3.7109375" style="1" customWidth="1"/>
    <col min="2" max="4" width="11.42578125" style="1"/>
    <col min="5" max="5" width="38.28515625" style="1" bestFit="1" customWidth="1"/>
    <col min="6" max="6" width="37.7109375" style="1" bestFit="1" customWidth="1"/>
    <col min="7" max="7" width="25.42578125" style="1" bestFit="1" customWidth="1"/>
    <col min="8" max="8" width="23" style="1" bestFit="1" customWidth="1"/>
    <col min="9" max="9" width="3.7109375" style="1" customWidth="1"/>
    <col min="10" max="16384" width="11.42578125" style="1"/>
  </cols>
  <sheetData>
    <row r="2" spans="2:8" x14ac:dyDescent="0.25">
      <c r="B2" s="9" t="s">
        <v>8</v>
      </c>
      <c r="D2" s="2" t="s">
        <v>10</v>
      </c>
      <c r="E2" s="2" t="s">
        <v>11</v>
      </c>
      <c r="F2" s="2" t="s">
        <v>12</v>
      </c>
      <c r="G2" s="2" t="s">
        <v>13</v>
      </c>
      <c r="H2" s="2" t="s">
        <v>14</v>
      </c>
    </row>
    <row r="3" spans="2:8" x14ac:dyDescent="0.25">
      <c r="B3" s="3">
        <v>34</v>
      </c>
      <c r="D3" s="5">
        <v>1</v>
      </c>
      <c r="E3" s="11" t="s">
        <v>35</v>
      </c>
      <c r="F3" s="6" t="s">
        <v>33</v>
      </c>
      <c r="G3" s="6" t="s">
        <v>21</v>
      </c>
      <c r="H3" s="6" t="s">
        <v>22</v>
      </c>
    </row>
    <row r="4" spans="2:8" x14ac:dyDescent="0.25">
      <c r="B4" s="3">
        <v>35</v>
      </c>
      <c r="D4" s="5">
        <v>2</v>
      </c>
      <c r="E4" s="11" t="s">
        <v>34</v>
      </c>
      <c r="F4" s="6" t="s">
        <v>20</v>
      </c>
      <c r="G4" s="6" t="s">
        <v>46</v>
      </c>
      <c r="H4" s="6" t="s">
        <v>23</v>
      </c>
    </row>
    <row r="5" spans="2:8" x14ac:dyDescent="0.25">
      <c r="B5" s="3">
        <v>36</v>
      </c>
      <c r="D5" s="5">
        <v>3</v>
      </c>
      <c r="E5" s="11" t="s">
        <v>36</v>
      </c>
      <c r="F5" s="6" t="s">
        <v>44</v>
      </c>
      <c r="H5" s="6" t="s">
        <v>45</v>
      </c>
    </row>
    <row r="6" spans="2:8" x14ac:dyDescent="0.25">
      <c r="B6" s="3">
        <v>37</v>
      </c>
      <c r="D6" s="5">
        <v>4</v>
      </c>
      <c r="E6" s="11" t="s">
        <v>37</v>
      </c>
      <c r="H6" s="6" t="s">
        <v>24</v>
      </c>
    </row>
    <row r="7" spans="2:8" x14ac:dyDescent="0.25">
      <c r="B7" s="3">
        <v>38</v>
      </c>
      <c r="D7" s="5">
        <v>5</v>
      </c>
      <c r="E7" s="11" t="s">
        <v>38</v>
      </c>
    </row>
    <row r="8" spans="2:8" x14ac:dyDescent="0.25">
      <c r="B8" s="3">
        <v>39</v>
      </c>
      <c r="D8" s="5">
        <v>6</v>
      </c>
      <c r="E8" s="11" t="s">
        <v>39</v>
      </c>
    </row>
    <row r="9" spans="2:8" x14ac:dyDescent="0.25">
      <c r="B9" s="3">
        <v>40</v>
      </c>
      <c r="D9" s="5">
        <v>7</v>
      </c>
      <c r="E9" s="11" t="s">
        <v>40</v>
      </c>
    </row>
    <row r="10" spans="2:8" x14ac:dyDescent="0.25">
      <c r="B10" s="3">
        <v>41</v>
      </c>
      <c r="D10" s="5">
        <v>8</v>
      </c>
      <c r="E10" s="11" t="s">
        <v>41</v>
      </c>
    </row>
    <row r="11" spans="2:8" x14ac:dyDescent="0.25">
      <c r="B11" s="3">
        <v>42</v>
      </c>
    </row>
    <row r="12" spans="2:8" x14ac:dyDescent="0.25">
      <c r="B12" s="3">
        <v>43</v>
      </c>
    </row>
    <row r="13" spans="2:8" x14ac:dyDescent="0.25">
      <c r="B13" s="3">
        <v>44</v>
      </c>
      <c r="E13" s="6" t="s">
        <v>15</v>
      </c>
    </row>
    <row r="14" spans="2:8" x14ac:dyDescent="0.25">
      <c r="B14" s="3">
        <v>45</v>
      </c>
      <c r="E14" s="6" t="s">
        <v>16</v>
      </c>
    </row>
    <row r="15" spans="2:8" x14ac:dyDescent="0.25">
      <c r="B15" s="3">
        <v>46</v>
      </c>
      <c r="E15" s="6" t="s">
        <v>17</v>
      </c>
    </row>
    <row r="16" spans="2:8" x14ac:dyDescent="0.25">
      <c r="B16" s="3">
        <v>47</v>
      </c>
      <c r="E16" s="6" t="s">
        <v>18</v>
      </c>
    </row>
    <row r="17" spans="2:5" x14ac:dyDescent="0.25">
      <c r="B17" s="3">
        <v>48</v>
      </c>
      <c r="E17" s="6" t="s">
        <v>19</v>
      </c>
    </row>
    <row r="18" spans="2:5" x14ac:dyDescent="0.25">
      <c r="B18" s="3">
        <v>49</v>
      </c>
    </row>
    <row r="19" spans="2:5" x14ac:dyDescent="0.25">
      <c r="B19" s="3">
        <v>50</v>
      </c>
    </row>
    <row r="20" spans="2:5" x14ac:dyDescent="0.25">
      <c r="B20" s="3">
        <v>51</v>
      </c>
    </row>
    <row r="21" spans="2:5" x14ac:dyDescent="0.25">
      <c r="B21" s="3">
        <v>52</v>
      </c>
    </row>
    <row r="22" spans="2:5" x14ac:dyDescent="0.25">
      <c r="B22" s="3">
        <v>53</v>
      </c>
    </row>
  </sheetData>
  <pageMargins left="0.7" right="0.7" top="0.75" bottom="0.75" header="0.3" footer="0.3"/>
  <pageSetup paperSize="9" scale="52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7</vt:i4>
      </vt:variant>
      <vt:variant>
        <vt:lpstr>Rangos con nombre</vt:lpstr>
      </vt:variant>
      <vt:variant>
        <vt:i4>7</vt:i4>
      </vt:variant>
    </vt:vector>
  </HeadingPairs>
  <TitlesOfParts>
    <vt:vector size="14" baseType="lpstr">
      <vt:lpstr>ÍNDICE</vt:lpstr>
      <vt:lpstr>RIELES</vt:lpstr>
      <vt:lpstr>TRAVIESAS</vt:lpstr>
      <vt:lpstr>BALASTO</vt:lpstr>
      <vt:lpstr>ELEMENTOS DE SUJECIÓN</vt:lpstr>
      <vt:lpstr>REGISTRO_FOTOGRÁFICO</vt:lpstr>
      <vt:lpstr>PATOLOGÍAS</vt:lpstr>
      <vt:lpstr>BALASTO!Área_de_impresión</vt:lpstr>
      <vt:lpstr>'ELEMENTOS DE SUJECIÓN'!Área_de_impresión</vt:lpstr>
      <vt:lpstr>ÍNDICE!Área_de_impresión</vt:lpstr>
      <vt:lpstr>PATOLOGÍAS!Área_de_impresión</vt:lpstr>
      <vt:lpstr>REGISTRO_FOTOGRÁFICO!Área_de_impresión</vt:lpstr>
      <vt:lpstr>RIELES!Área_de_impresión</vt:lpstr>
      <vt:lpstr>TRAVIESAS!Área_de_impresión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FAMILIA</dc:creator>
  <cp:lastModifiedBy>W10</cp:lastModifiedBy>
  <dcterms:created xsi:type="dcterms:W3CDTF">2018-11-30T16:47:42Z</dcterms:created>
  <dcterms:modified xsi:type="dcterms:W3CDTF">2019-05-31T18:43:38Z</dcterms:modified>
</cp:coreProperties>
</file>