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C:\Users\Tatiana Arevalo\Desktop\"/>
    </mc:Choice>
  </mc:AlternateContent>
  <bookViews>
    <workbookView xWindow="0" yWindow="0" windowWidth="20490" windowHeight="7620" firstSheet="1" activeTab="2"/>
  </bookViews>
  <sheets>
    <sheet name="TIEMPO DEL PROCESO TOTAL" sheetId="43" r:id="rId1"/>
    <sheet name="ESTANDARES DE PROCESO FORMATO" sheetId="41" r:id="rId2"/>
    <sheet name="DESCRIPCION DEL PROCESO FORMATO" sheetId="44" r:id="rId3"/>
    <sheet name="CORTE DURACION" sheetId="2" r:id="rId4"/>
    <sheet name="CORTE DESCRIPCION" sheetId="24" r:id="rId5"/>
    <sheet name="DESBASTE DURACIÓN" sheetId="9" r:id="rId6"/>
    <sheet name="DESBASTE DESCRIPCION" sheetId="25" r:id="rId7"/>
    <sheet name="GUARNICION DURACIÓN" sheetId="10" r:id="rId8"/>
    <sheet name="GUARNICIÓN DESCRIPCION" sheetId="27" r:id="rId9"/>
    <sheet name="PEGUE DE CONTRAFUERTE DURACIÓN" sheetId="11" r:id="rId10"/>
    <sheet name="PEGUE DE CONTRAFUER DESCRIPCION" sheetId="29" r:id="rId11"/>
    <sheet name="PREFORMADO DURACIÓN" sheetId="13" r:id="rId12"/>
    <sheet name="PREFORMADO DESCRIPCION" sheetId="30" r:id="rId13"/>
    <sheet name="CENTROMONTAJE DURACIÓN" sheetId="12" r:id="rId14"/>
    <sheet name="CENTROMONTAJE DESCRIPCION" sheetId="31" r:id="rId15"/>
    <sheet name="MONTAR LADOS, PUNTAS Y CUÑOS DU" sheetId="14" r:id="rId16"/>
    <sheet name="MONTR LADOS, PUNTAS DESCRIPCION" sheetId="32" r:id="rId17"/>
    <sheet name="SOFIONI DURACION" sheetId="15" r:id="rId18"/>
    <sheet name="SOFIONI DESCRIPCION" sheetId="33" r:id="rId19"/>
    <sheet name="CARDADO Y MARCADO DE CAP DURACI" sheetId="16" r:id="rId20"/>
    <sheet name="CARDADO Y MARCADO CAPELLAD DESC" sheetId="34" r:id="rId21"/>
    <sheet name="CARDADO DE SUELAS DURACION" sheetId="18" r:id="rId22"/>
    <sheet name="CARDADO DE SUELAS DESCRIPCION" sheetId="35" r:id="rId23"/>
    <sheet name="ALISTAMIENTO DE SUELAS DURACIÓN" sheetId="19" r:id="rId24"/>
    <sheet name="ALISTAMIENTO DE SUELAS DESCRIPC" sheetId="36" r:id="rId25"/>
    <sheet name="PEGUE DE SUELAS DURACION" sheetId="20" r:id="rId26"/>
    <sheet name="PEGUE DE SUELAS DESCRIPCION" sheetId="37" r:id="rId27"/>
    <sheet name="PEGUE DE SOBREPLANTILLAS DURACI" sheetId="21" r:id="rId28"/>
    <sheet name="PEGUE DE SOPREPLANT DESCRIPCION" sheetId="38" r:id="rId29"/>
    <sheet name="ACABADO DURACION" sheetId="22" r:id="rId30"/>
    <sheet name="ACABADO DESCRIPCION" sheetId="39" r:id="rId31"/>
    <sheet name="EMPAQUE DURACIÓN" sheetId="23" r:id="rId32"/>
    <sheet name="EMPAQUE DESCRIPCION" sheetId="40" r:id="rId33"/>
  </sheets>
  <definedNames>
    <definedName name="_xlnm.Print_Area" localSheetId="9">'PEGUE DE CONTRAFUERTE DURACIÓN'!$A$1:$AE$24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22" i="41" l="1"/>
  <c r="C19" i="20" l="1"/>
  <c r="C17" i="20"/>
  <c r="C14" i="20"/>
  <c r="C16" i="20"/>
  <c r="C15" i="20"/>
  <c r="C21" i="19" l="1"/>
  <c r="C19" i="19"/>
  <c r="C17" i="19"/>
  <c r="C15" i="19"/>
  <c r="C13" i="19"/>
  <c r="C14" i="19"/>
  <c r="C16" i="19"/>
  <c r="C18" i="19"/>
  <c r="C20" i="19"/>
  <c r="C15" i="16"/>
  <c r="C14" i="16"/>
  <c r="C13" i="16"/>
  <c r="C14" i="15"/>
  <c r="C13" i="15"/>
  <c r="C17" i="14"/>
  <c r="C16" i="14"/>
  <c r="C15" i="14"/>
  <c r="C14" i="14"/>
  <c r="C13" i="14"/>
  <c r="C18" i="12"/>
  <c r="C17" i="12"/>
  <c r="C16" i="12"/>
  <c r="C15" i="12"/>
  <c r="C25" i="13"/>
  <c r="C24" i="13"/>
  <c r="C23" i="13"/>
  <c r="C21" i="13"/>
  <c r="C20" i="13"/>
  <c r="C19" i="13"/>
  <c r="C18" i="13"/>
  <c r="C16" i="13"/>
  <c r="C15" i="13"/>
  <c r="C17" i="23" l="1"/>
  <c r="C16" i="23"/>
  <c r="C15" i="18"/>
  <c r="C17" i="18" s="1"/>
  <c r="C20" i="43" s="1"/>
  <c r="C17" i="11" l="1"/>
  <c r="C16" i="11"/>
  <c r="C15" i="11"/>
  <c r="C28" i="10"/>
  <c r="C27" i="10"/>
  <c r="C25" i="10"/>
  <c r="C26" i="10"/>
  <c r="C24" i="10"/>
  <c r="C23" i="10"/>
  <c r="C22" i="10"/>
  <c r="C21" i="10"/>
  <c r="C20" i="10"/>
  <c r="C19" i="10"/>
  <c r="C18" i="10"/>
  <c r="C17" i="10"/>
  <c r="C16" i="10"/>
  <c r="C15" i="10"/>
  <c r="C16" i="9"/>
  <c r="C18" i="9" s="1"/>
  <c r="C12" i="43" s="1"/>
  <c r="C19" i="2"/>
  <c r="C18" i="2"/>
  <c r="C12" i="2"/>
  <c r="C22" i="2" l="1"/>
  <c r="C11" i="43" s="1"/>
  <c r="C31" i="10"/>
  <c r="C13" i="43" s="1"/>
  <c r="C22" i="19"/>
  <c r="C12" i="19"/>
  <c r="C23" i="19" l="1"/>
  <c r="C21" i="43" s="1"/>
  <c r="C13" i="23"/>
  <c r="C19" i="23" s="1"/>
  <c r="C25" i="43" s="1"/>
  <c r="C16" i="22"/>
  <c r="C15" i="22"/>
  <c r="C18" i="21"/>
  <c r="C19" i="21"/>
  <c r="C17" i="21"/>
  <c r="C16" i="21"/>
  <c r="C14" i="21"/>
  <c r="C20" i="21" l="1"/>
  <c r="C23" i="43" s="1"/>
  <c r="C18" i="22"/>
  <c r="C24" i="43" s="1"/>
  <c r="C15" i="15"/>
  <c r="C21" i="20" l="1"/>
  <c r="C22" i="43" s="1"/>
  <c r="C17" i="16"/>
  <c r="C19" i="43" s="1"/>
  <c r="C16" i="15"/>
  <c r="C18" i="43" s="1"/>
  <c r="C20" i="12" l="1"/>
  <c r="C16" i="43" s="1"/>
  <c r="C27" i="13"/>
  <c r="C15" i="43" s="1"/>
  <c r="C20" i="11"/>
  <c r="C14" i="43" s="1"/>
  <c r="C19" i="14"/>
  <c r="C17" i="43" s="1"/>
  <c r="C27" i="43" l="1"/>
  <c r="C26" i="43"/>
</calcChain>
</file>

<file path=xl/sharedStrings.xml><?xml version="1.0" encoding="utf-8"?>
<sst xmlns="http://schemas.openxmlformats.org/spreadsheetml/2006/main" count="1624" uniqueCount="525">
  <si>
    <t>FECHA DE ACTUALIZACIÓN</t>
  </si>
  <si>
    <t>RESPONSABLE</t>
  </si>
  <si>
    <t>OPERACIÓN DESDE</t>
  </si>
  <si>
    <t>OPERACIÓN HASTA</t>
  </si>
  <si>
    <t xml:space="preserve">No. </t>
  </si>
  <si>
    <t>TIEMPO EN MINUTOS</t>
  </si>
  <si>
    <t>TIEMPO OPERACIÓN</t>
  </si>
  <si>
    <t>NOMBRE ACTIVIDAD</t>
  </si>
  <si>
    <t>TOTAL</t>
  </si>
  <si>
    <t>APROBO</t>
  </si>
  <si>
    <t>NOMBRE</t>
  </si>
  <si>
    <t>FIRMA</t>
  </si>
  <si>
    <t>JEFE RESPONSABLE</t>
  </si>
  <si>
    <t>ELABORADO POR</t>
  </si>
  <si>
    <t>CORTE</t>
  </si>
  <si>
    <t>CORTADOR</t>
  </si>
  <si>
    <t>Despeje de linea</t>
  </si>
  <si>
    <t>Alistamiento de moldes</t>
  </si>
  <si>
    <t>Realizar el corte del cuero o sintetico con los moldes</t>
  </si>
  <si>
    <t>Realizar el corte con los moldes del forro</t>
  </si>
  <si>
    <t>ESTANDARES DE TRABAJO "DURACION DE ACTIVIDADES"</t>
  </si>
  <si>
    <t>ACTIVIDAD ANTERIOR</t>
  </si>
  <si>
    <t>NINGUNA</t>
  </si>
  <si>
    <t>AREA</t>
  </si>
  <si>
    <t>DESBASTE</t>
  </si>
  <si>
    <t>DESBASTADOR</t>
  </si>
  <si>
    <t xml:space="preserve">Empacar y alistar cortes </t>
  </si>
  <si>
    <t xml:space="preserve">Entregar tarea a desbaste </t>
  </si>
  <si>
    <t>Entintar las piezas</t>
  </si>
  <si>
    <t>Desbastar las piezas necesarias</t>
  </si>
  <si>
    <t>GUARNICIÓN</t>
  </si>
  <si>
    <t>Entregar tarea a Premontaje</t>
  </si>
  <si>
    <t>PEGUE DE CONTRAFUERTE</t>
  </si>
  <si>
    <t>PREMONTAJE</t>
  </si>
  <si>
    <t>OPERARIO DE CONTRAFUERTE</t>
  </si>
  <si>
    <t>Revisar los cortes que conforman la tarea antes de empezar.  (Cantidad y Calidad)</t>
  </si>
  <si>
    <t xml:space="preserve">Precalentar contrafuerte en Maquina Fusionadora (temperatura 125 º C) </t>
  </si>
  <si>
    <t>Separar el forro del cuero y aplicar pegante entre estas dos partes</t>
  </si>
  <si>
    <t xml:space="preserve">Colocar el contrafuerte al cuero y asentar el forro. </t>
  </si>
  <si>
    <t>Alistar cortes</t>
  </si>
  <si>
    <t>Entregar cortes a preformado</t>
  </si>
  <si>
    <t>PREFORMADO</t>
  </si>
  <si>
    <t>PREFORMADOR</t>
  </si>
  <si>
    <t>DESCRIPCION DEL PROCESO</t>
  </si>
  <si>
    <t>Cortar la materia prima en piezas de acuerdo a moldes</t>
  </si>
  <si>
    <t>Desbastar y entintar las  piezas</t>
  </si>
  <si>
    <t>Coser piezas en la fabricación de calzado</t>
  </si>
  <si>
    <t>Realizar el pegue del contrafuerte a la capellada</t>
  </si>
  <si>
    <t>Moldear y pegar la puntera al  talon para darle forma al zapato</t>
  </si>
  <si>
    <t>Aplicar latex sobre la puntera</t>
  </si>
  <si>
    <t>Dejar secar</t>
  </si>
  <si>
    <t>Alistar cortes y almacenar para montaje</t>
  </si>
  <si>
    <t>MONTAJE</t>
  </si>
  <si>
    <t xml:space="preserve">CENTROMONTAJE </t>
  </si>
  <si>
    <t>CENTROMONTADOR</t>
  </si>
  <si>
    <t>Engrudar la plantilla estructural</t>
  </si>
  <si>
    <t xml:space="preserve">Grapar  la plantilla estructural a la horma                                                                                   </t>
  </si>
  <si>
    <t>Tomar el corte y la horma y montarlos en la centromontadora</t>
  </si>
  <si>
    <t xml:space="preserve">Vaporizar los cortes mediante la vaporizadora  </t>
  </si>
  <si>
    <t>MONTAR LADOS, PUNTAS Y CUÑOS</t>
  </si>
  <si>
    <t>MONTADOR LADOS, PUNTAS Y CUÑOS</t>
  </si>
  <si>
    <t xml:space="preserve">Adherir el corte a la horma mediante la maquina de centromontaje. </t>
  </si>
  <si>
    <t>CENTROMONTAJE</t>
  </si>
  <si>
    <t>Pasar los cortes ya montadas al proceso de  montar lados</t>
  </si>
  <si>
    <t xml:space="preserve">Pasar los cortes  ya montadas al proceso de  sofioni. </t>
  </si>
  <si>
    <t>Subir lados y arreglar cuños</t>
  </si>
  <si>
    <t>SOFIONI</t>
  </si>
  <si>
    <t>MONTAR LADOS PUNTAS Y CUÑOS</t>
  </si>
  <si>
    <t>OPERARIO SOFIONI</t>
  </si>
  <si>
    <t>Alistamiento de la horma  y sobreplantillas correspondiente al modelo a montar.</t>
  </si>
  <si>
    <t>Alistamiento de  tareas</t>
  </si>
  <si>
    <t>Alistamiento de punteras y cordoneras</t>
  </si>
  <si>
    <t>Alistamiento de contrafuertes</t>
  </si>
  <si>
    <t>CARDADO Y MARCADO DE CAPELLADAS</t>
  </si>
  <si>
    <t>Cardar y marcar la capellada de los cortes.</t>
  </si>
  <si>
    <t>CARDADO SUELAS</t>
  </si>
  <si>
    <t>Cardar suelas</t>
  </si>
  <si>
    <t xml:space="preserve">Solicitar al auxiliar de bodega las suelas </t>
  </si>
  <si>
    <t>CARDADOR DE SUELAS</t>
  </si>
  <si>
    <t>CARDADOR Y MARCADOR DE CAPELLADAS</t>
  </si>
  <si>
    <t>CARDADO DE SUELAS Y CAPELLADAS</t>
  </si>
  <si>
    <t>Pasar las suelas y capelladas al proceso de pegue de suelas</t>
  </si>
  <si>
    <t xml:space="preserve">Dejarlo activar </t>
  </si>
  <si>
    <t>Dejarlo activar</t>
  </si>
  <si>
    <t xml:space="preserve">Aplicar MAXON NEGRO                                                                                        </t>
  </si>
  <si>
    <t xml:space="preserve">PEGUE DE SUELA </t>
  </si>
  <si>
    <t>SOLADOR</t>
  </si>
  <si>
    <t>Realizar el pegue de la capellada con la suela</t>
  </si>
  <si>
    <t>Preparación de suelas</t>
  </si>
  <si>
    <t>Verificar que  corresponda  la talla  y color de la suela con la del corte</t>
  </si>
  <si>
    <t xml:space="preserve"> Colocar la suela y el corte en la maquina reactivadora de suela</t>
  </si>
  <si>
    <t>Realizar el pegue de la suela con el corte de forma manual teniendo en cuenta la marcación del corte</t>
  </si>
  <si>
    <t>Colocar el calzado en la maquina secadora</t>
  </si>
  <si>
    <t xml:space="preserve"> Verificar que el calzado este bien pegado                                                                                       </t>
  </si>
  <si>
    <t xml:space="preserve"> Desmontar el calzado de la horma y acomodarlo en las canastas</t>
  </si>
  <si>
    <t>Entregar calzado a montaje de sobreplantillas</t>
  </si>
  <si>
    <t>PEGUE DE SOBREPLANTILLA</t>
  </si>
  <si>
    <t>EMPLANTILLADOR</t>
  </si>
  <si>
    <t>Colocar la sobreplantilla al calzado</t>
  </si>
  <si>
    <t>FINIZAJE</t>
  </si>
  <si>
    <t>PEGUE DE SUELAS</t>
  </si>
  <si>
    <t>Alistamiento de sobreplantilla</t>
  </si>
  <si>
    <t>Revizar que el calzado este en perfecto estado y buscar la sobreplantilla correspondiente</t>
  </si>
  <si>
    <t xml:space="preserve"> Aplicar pegante en el area donde se va a colocar la sobreplantilla</t>
  </si>
  <si>
    <t>Colocar sobreplantilla en el area donde se aplico el pegante</t>
  </si>
  <si>
    <t xml:space="preserve">Pasar  el calzado al proceso de acabado.            </t>
  </si>
  <si>
    <t>AUXILIAR DE ACABADO</t>
  </si>
  <si>
    <t>ACABADO</t>
  </si>
  <si>
    <t xml:space="preserve">Realizar la limpieza del calzado </t>
  </si>
  <si>
    <t>PEGUE DE SOBREPLANTILLAS</t>
  </si>
  <si>
    <t>Verificar que el calzado no tenga vagas, no este quedamo ni arrugado</t>
  </si>
  <si>
    <t>Pasar el calzado por el cepillo para quitar el exceso de pegante</t>
  </si>
  <si>
    <t>Aplicar cremas para darle el acabado que se necesita</t>
  </si>
  <si>
    <t>Cortar ebras</t>
  </si>
  <si>
    <t>Pasar el calzado al area de Empaque</t>
  </si>
  <si>
    <t>Alistamiento de cremas y tinturas</t>
  </si>
  <si>
    <t>EMPAQUE</t>
  </si>
  <si>
    <t>EMPACADOR</t>
  </si>
  <si>
    <t>Alistamiento de cordones y cajas</t>
  </si>
  <si>
    <t>Acordonar el calzado</t>
  </si>
  <si>
    <t>Verificar la calidad del calzado</t>
  </si>
  <si>
    <t xml:space="preserve"> Empacar el calzado</t>
  </si>
  <si>
    <t>Registrar en la planilla la cantidad de pares por referencia, talla y color que salgan</t>
  </si>
  <si>
    <t>Entregar al area de despachos</t>
  </si>
  <si>
    <t>Empacar el calzado</t>
  </si>
  <si>
    <t>Alistamiento de tintura</t>
  </si>
  <si>
    <t>Acordonar Corte</t>
  </si>
  <si>
    <t xml:space="preserve"> Pasar los cortes  ya montadas al proceso de  cardado de capelladas</t>
  </si>
  <si>
    <t>Pasar las hormas y suelas ya marcadas y cardadas  al proceso de  alistamiento de suelas</t>
  </si>
  <si>
    <t>Hacer pares de calzado</t>
  </si>
  <si>
    <t>ESTANDARES DE TRABAJO "DESCRIPCIÓN DE ACTIVIDADES"</t>
  </si>
  <si>
    <t>DESCRIPCIÓN</t>
  </si>
  <si>
    <t>Sim</t>
  </si>
  <si>
    <t>Punto Clave de Seguridad</t>
  </si>
  <si>
    <t>Inspección visual</t>
  </si>
  <si>
    <t>FOTOS</t>
  </si>
  <si>
    <t>GUARNECEDOR</t>
  </si>
  <si>
    <t>OPERARIO CONTRAFUERTE</t>
  </si>
  <si>
    <t>GUARNICION</t>
  </si>
  <si>
    <t>MONTAR LADOS, PUNTAS  Y CUÑOS</t>
  </si>
  <si>
    <t xml:space="preserve">Sentar el corte y quitar arrugas. </t>
  </si>
  <si>
    <t>CARDADO Y MARCADO DE CAPELLADA</t>
  </si>
  <si>
    <t>CARDADO DE SUELAS</t>
  </si>
  <si>
    <t>CARDADO DE CAPELLADAS Y SUELAS</t>
  </si>
  <si>
    <t>ALISTAMIENTO DE SUELA</t>
  </si>
  <si>
    <t>PEGUE DE SUELA</t>
  </si>
  <si>
    <t>NOMBRE OPERACIÓN</t>
  </si>
  <si>
    <t xml:space="preserve">NOMBRE OPERACIÓN </t>
  </si>
  <si>
    <t>El cortador solicita a la jefe de producción la orden de producción donde se encuentra la referencia, cantidad, color, talla y materiales en los que va el calzado a realizar.</t>
  </si>
  <si>
    <t>El cortador verifica la orden de producción cantidad, tallas, color, material y tipo de corte (Mano o Troquel)</t>
  </si>
  <si>
    <t>Verificar orden de producción</t>
  </si>
  <si>
    <t>Solicitar orden de producción</t>
  </si>
  <si>
    <t xml:space="preserve">Solicitar el material </t>
  </si>
  <si>
    <t>El cortador solicita al auxiliar de bodega (Cuero o sintetico, forro y resorte)</t>
  </si>
  <si>
    <t xml:space="preserve">Verificar estado del material </t>
  </si>
  <si>
    <t>El cortador alista las herramientas de trabajo y limpieza de la mesa de corte</t>
  </si>
  <si>
    <t>El cortador selecciona el molde que corresponde a la referencia a cortar.</t>
  </si>
  <si>
    <t>Revizar las piezas que conforman la tarea</t>
  </si>
  <si>
    <t>El desbastador limpia la maquina desbastadora y organiza sus herramientas necesarias.</t>
  </si>
  <si>
    <t>El desbastador entinta las piezas de cuero por sus bordes con la tintura del color del cuero.</t>
  </si>
  <si>
    <t xml:space="preserve">El desbastador desbasta todas las piezas de cuero por los lados que es necesario para disminuir su grosor en los bordes y así poder coserlas.  </t>
  </si>
  <si>
    <t>Alistar tareas para guarnición</t>
  </si>
  <si>
    <t xml:space="preserve">Solicitar tarea </t>
  </si>
  <si>
    <t>El guarnecedor solicita tarea a supervisor o jefe de producción y verificar la referencia, color, talla, cantidad  y calidad del material.</t>
  </si>
  <si>
    <t>El desbastador alista la tintura a aplicar a la tarea dependiendo de la orden de producción.</t>
  </si>
  <si>
    <t>El desbastador cuenta la tarea y debe confirmar que corresponda a la orden de produccion de acuerdo a calidad, cantidad, color, talla y referencia.</t>
  </si>
  <si>
    <t>El cortador alista la orden de producción uniendo las piezas iguales con un caucho, contarlas  y luego colocarlas en una bolsa con su respectiva orden de producción.</t>
  </si>
  <si>
    <t>El cortado verifica el estado del material que no tenga  Vagas, marcas de nuches y demas</t>
  </si>
  <si>
    <t>El cortador coloca en la mesa de corte el forro y encima los moldes y por su borde empezar a cortar todas las piezas, buscando tener el menor desperdicio del material.</t>
  </si>
  <si>
    <t>El cortador alista la orden de producción uniendo las piezas iguales con un caucho y luego colocarlas en una bolsa con su respectiva orden de producción.</t>
  </si>
  <si>
    <t>El cortador entrega la tarea ya cortada al area de desbaste donde se debe verificar que todas las piezas esten.</t>
  </si>
  <si>
    <t>Alistamiento materiales</t>
  </si>
  <si>
    <t>El guarnecedor alista hilos, hiladillos, agujas y pegante a utilizar</t>
  </si>
  <si>
    <t>El guarnecedor limpia la maquina guarnecedora y sus respectivas herramientas.</t>
  </si>
  <si>
    <t xml:space="preserve">El guarnecedor aplica pegante a las piezas en cuero y empieza a unirlas manualmente de acuerdo a los puntos y / o marcas </t>
  </si>
  <si>
    <t xml:space="preserve">Ziczar las piezas </t>
  </si>
  <si>
    <t>Empacar y alistar la tarea</t>
  </si>
  <si>
    <t>El guarnecedor entrega la tarea ya contada al area de premontaje.</t>
  </si>
  <si>
    <t xml:space="preserve">Revisar los cortes </t>
  </si>
  <si>
    <t>El operario de contrafuerte revisa los cortes que conforman la tarea antes de empezar Cantidad, Calidad, referencia, color y tallas.</t>
  </si>
  <si>
    <t>El operario de contrafuerte cuenta y verifica la calidad de los contrafuertes a utilizar en las tareas.</t>
  </si>
  <si>
    <t xml:space="preserve">Alistamiento de contrafuertes </t>
  </si>
  <si>
    <t>El operrio de contrafuerte limpia la maquina fusionadora y organiza las herramientas a utilizar.</t>
  </si>
  <si>
    <t>Precalentar contrafuerte</t>
  </si>
  <si>
    <t xml:space="preserve">El operario de contrafuerte precalienta el contrafuerte en Maquina Fusionadora (temperatura 125 º C) </t>
  </si>
  <si>
    <t>Aplicar pegante en forro y cuero</t>
  </si>
  <si>
    <t>El operario separar el forro del cuero y aplicar pegante entre estas dos partes.</t>
  </si>
  <si>
    <t>Unir forro, contrafuerte y cuero</t>
  </si>
  <si>
    <t xml:space="preserve">El operario de contrafuerte coloca  el contrafuerte al cuero y asentar el forro. </t>
  </si>
  <si>
    <t>El operario de contrafuerte entrega a preformado la tarea.</t>
  </si>
  <si>
    <t>El Preformador  reviza los cortes que conforman la tarea antes de empezar Cantidad, Calidad, Color, Talla y Referencia.</t>
  </si>
  <si>
    <t>El preformador cuenta y verifica la calidad de las puntes y cordoneras  a utilizar en las tareas.</t>
  </si>
  <si>
    <t>El preformador limpia la maquina de calor, la pistola de latex, la maquina preformadory la maquina cardadora  y organiza las herramientas a utilizar.</t>
  </si>
  <si>
    <t>Adherir la puntera al cuero</t>
  </si>
  <si>
    <t xml:space="preserve">El preformador  coloca la puntera a la capellada mediante la maquina de calor a una temperatura de 150 º C </t>
  </si>
  <si>
    <t>El preformador aplica el latex a la puntera ya adherida a la capellada mediente la pistola de latex</t>
  </si>
  <si>
    <t>El preformador deja secar el latex dejando la capellada boca arriba durante un momento</t>
  </si>
  <si>
    <t>Pegar capellada con forro manualmente</t>
  </si>
  <si>
    <t>Pegar capellada con forro maquina de calor</t>
  </si>
  <si>
    <t>El preformador toma el forro y empieza a unirlo a la capellada sin dejarle arrugas, ni exceso de pegante.</t>
  </si>
  <si>
    <t xml:space="preserve">El preformador  coloca la capellada ya unidad con el forro en la maquina de calor a una temperatura de 150 º C </t>
  </si>
  <si>
    <t>Darle forma a la capellada  en la maquina preformadora en calor</t>
  </si>
  <si>
    <t>Enfriar el corte en la maquina preformadora</t>
  </si>
  <si>
    <t>Colocar marquillas</t>
  </si>
  <si>
    <t>El preformador coloca los cortes en la maquina preformadora en el area caliente (Temperatura 170 º C )</t>
  </si>
  <si>
    <t xml:space="preserve">El operario pasa el corte al area de la maquina preformadora en frio ( Temperatura  18 º C)      </t>
  </si>
  <si>
    <t xml:space="preserve">El preformador acordona el corte con las cordoneras </t>
  </si>
  <si>
    <t xml:space="preserve">Cardar Capellada </t>
  </si>
  <si>
    <t xml:space="preserve">El preformador carda la capellada  por el borde interno en la parte delantera </t>
  </si>
  <si>
    <t>El preformador corta las marquillas y les aplica pegante y las pega al contrafuerte mediante la maquina fusionadora.</t>
  </si>
  <si>
    <t xml:space="preserve">Engrudar el corte </t>
  </si>
  <si>
    <t>El preformador engruda el corte en la parte cardada</t>
  </si>
  <si>
    <t xml:space="preserve">El operario de contrafuerte alista y verifica la cantidad y calidad de capelladas </t>
  </si>
  <si>
    <t>El preformador alista, verifica y entrega  la tarea  (la cantidad y calidad de capelladas )</t>
  </si>
  <si>
    <t>El centromontador limpia la maquina centromontadora y la grapadora de suelas y organiza las herramientas a utilizar.</t>
  </si>
  <si>
    <t>El centromontador verifica, cantidad, calidad, color, tallas y referencia de la tarea.</t>
  </si>
  <si>
    <t>Alistamiento de materiales</t>
  </si>
  <si>
    <t>El centromontador mediante la maquina grapadora grapa la plantilla estructural a la horma arriba y abajo.</t>
  </si>
  <si>
    <t>El centromontador aplica pegante en toda la plantilla estructural con una brocha.</t>
  </si>
  <si>
    <t xml:space="preserve">Vaporizar los cortes </t>
  </si>
  <si>
    <t>El centromontador mediante la vaporizadora le aplica calor al corte para que sea mas facil de manipular en la maquina centromontadora.</t>
  </si>
  <si>
    <t>Montar la capellada en la horma</t>
  </si>
  <si>
    <t>El centromontador toma  el corte y la horma y los monta  en la centromontadora</t>
  </si>
  <si>
    <t>El centromontador alista, verifica y entrega  la tarea  (la cantidad y calidad de capelladas )</t>
  </si>
  <si>
    <t>El centromontador alista la horma  y plantillas estructurales correspondiente al modelo a montar verificando por la referencia.</t>
  </si>
  <si>
    <t>El montador de lados puntas y cuños limpia la maquina vaporizadora y maquina calcera y organiza las herramientas a utilizar.</t>
  </si>
  <si>
    <t>El montador de lados puntas y cuños verifica que no este torsido y si lo esta lo arregla</t>
  </si>
  <si>
    <t>Reactivar el corte</t>
  </si>
  <si>
    <t>El montado de lados puntas y cuños coloca la capelladas en la maquina vaporizadora para reactivar el pegante.</t>
  </si>
  <si>
    <t>El montado de lados puntas y cuños coloca la horma ya montada en la punta y se empieza a subir los lados con la pinza y el martillo sobre la plantilla estructural.</t>
  </si>
  <si>
    <t>Arreglar cuños</t>
  </si>
  <si>
    <t xml:space="preserve">Subir lados </t>
  </si>
  <si>
    <t>El montador de lados puntas y cuños monta la horma en la maquina calcera para arreglar los cuños.</t>
  </si>
  <si>
    <t>El montador de lados puntas y cuños alista, verifica y entrega  la tarea  (la cantidad y calidad de capelladas )</t>
  </si>
  <si>
    <t>El operario de sofioni limpia la maquina sofioni industrial y organiza las herramientas a utilizar.</t>
  </si>
  <si>
    <t>El operario de sofioni alista, verifica y entrega  la tarea  (la cantidad y calidad de capelladas )</t>
  </si>
  <si>
    <t xml:space="preserve">Quitar arrugas </t>
  </si>
  <si>
    <t>El operario de Sofioni aplica calor para quitar arrugas mediente la maquina sofioni industrial.</t>
  </si>
  <si>
    <t>Revisar que el cuero no tenga imperfecciones</t>
  </si>
  <si>
    <t>El operario de sofioni toma la horma y verifica que no tenga imperfecciones como desgarraduras y demas.</t>
  </si>
  <si>
    <t>El cardador y marcador de capelladas limpia la maquina cardadora y organiza las herramientas a utilizar.</t>
  </si>
  <si>
    <t>El cardador y marcador de capelladas  alista, verifica y entrega  la tarea  (la cantidad y calidad de capelladas )</t>
  </si>
  <si>
    <t>Marcar capellada</t>
  </si>
  <si>
    <t>El cardador y marcador de capelladas toma el corte y la suela que le corresponde y marca la forma de la suela en el corte</t>
  </si>
  <si>
    <t>Cardar la Capellada</t>
  </si>
  <si>
    <t>El cardador y marcador de capelladas toma el corte y carda por la parte interna ya marcada si es de cuero, si es en sintetico no se realiza este proceso.</t>
  </si>
  <si>
    <t>El cardador de suelas solicita al auxiliar de bodega la suela que corresponde al modelo a realizar</t>
  </si>
  <si>
    <t>El cardador de suelas alista, verifica y entrega  las suelas  (la cantidad y calidad  )</t>
  </si>
  <si>
    <t>Pasar las suelas ya cardadas al proceso de cardado y marcado de capelladas</t>
  </si>
  <si>
    <t xml:space="preserve">Verificar calidad de las suelas </t>
  </si>
  <si>
    <t>El cardador de suelas verifica que las suelas no tengan inperfecciones como rebabas</t>
  </si>
  <si>
    <t>El cardador de suelas limpia la maquina cardadora y organiza las herramientas a utilizar.</t>
  </si>
  <si>
    <t>El cardador de suelas lija la planta interior de la suela por todo el borde con la maquina cardadora</t>
  </si>
  <si>
    <t xml:space="preserve">Cardar suelas </t>
  </si>
  <si>
    <t>ALISTAMIENTO DE SUELAS Y CAPELLADAS</t>
  </si>
  <si>
    <t>ALISTADOR DE SUELAS Y CAPELLADAS</t>
  </si>
  <si>
    <t>ALISTADOR DE SUELAS  Y CAPELLADAS</t>
  </si>
  <si>
    <t>El alistador de suelas y capelladas limpia la mesa y organiza las herramientas a utilizar.</t>
  </si>
  <si>
    <t xml:space="preserve">Limpiar la suela </t>
  </si>
  <si>
    <t>El alistador de suelas y capelladas aplica el removedor 222F por todo el borde interno  para limpiar la suela.</t>
  </si>
  <si>
    <t>El alistador de suelas y capelladas deja secar el removedor 222F por un tiempo de 5 minutos</t>
  </si>
  <si>
    <t>Halogenar suela</t>
  </si>
  <si>
    <t>El alistador de suelas y capelladas aplica halogenante a la suela  I-333 Bicomponente para halogenar la suela y dejar adherir mejor el Maxon</t>
  </si>
  <si>
    <t>El alistador de suelas y capelladas deja secar el halogenante I-333 por un tiempo de 10 minutos</t>
  </si>
  <si>
    <t>Sellar suela</t>
  </si>
  <si>
    <t xml:space="preserve">El alistador de suelas y capelladas aplica el activador a la suela I-777S para evitar la migracion de grasas y menor adicion de la capellada </t>
  </si>
  <si>
    <t>El alistador de suelas y capelladas deja secar el activador I-777S por un tiempo de 20 minutos</t>
  </si>
  <si>
    <t>Sellar capellada</t>
  </si>
  <si>
    <t xml:space="preserve">El alistador de suelas y capelladas aplica el activador a la capelladas  I-777S para evitar la migracion de grasas y menor adicion de la capellada </t>
  </si>
  <si>
    <t>El alistador de suelas y capelladas aplica el adhesivo de contacto Maxon Negro en la suela y en la capellada.</t>
  </si>
  <si>
    <t>El alistador de suelas y capelladas deja secar Maxon Negro por un tiempo de 10 minutos</t>
  </si>
  <si>
    <t>El alistador de suelas y capelladas alista, verifica y entrega  las suelas  (la cantidad y calidad)</t>
  </si>
  <si>
    <t>Verificar piezas</t>
  </si>
  <si>
    <t xml:space="preserve"> El solador verifica que  corresponda  la talla  y color de la suela con la del corte y que este en buenas condiciones </t>
  </si>
  <si>
    <t xml:space="preserve">Reactivar pegante </t>
  </si>
  <si>
    <t>E solador limpia la maquina reactivadora de calor, la maquina pegadora de suelas y la maquina secadora y organiza las herramientas a utilizar.</t>
  </si>
  <si>
    <t>El  solador coloca la suela y el corte en la maquina reactivadora de pegantes.</t>
  </si>
  <si>
    <t xml:space="preserve">Pegue manual de suela y capellada </t>
  </si>
  <si>
    <t>El solador realiza el pegue de la suela con el corte de forma manual teniendo en cuenta la marcación de la capellada.</t>
  </si>
  <si>
    <t xml:space="preserve">Pegue maquinado de suela y capellada </t>
  </si>
  <si>
    <t>El solador monta el calzado en la maquina pegadora de suelas.</t>
  </si>
  <si>
    <t>Enfriar el calzado</t>
  </si>
  <si>
    <t>El solador coloca el calzado en la maquina secadora</t>
  </si>
  <si>
    <t>Verificar calidad del calzado</t>
  </si>
  <si>
    <t xml:space="preserve">El solador verifica que el calzado este bien pegado y que no se presenten daños en el cuero ni en la suela.     </t>
  </si>
  <si>
    <t xml:space="preserve"> Desmontar el calzado </t>
  </si>
  <si>
    <t>El solador desmonta el calzado de la horma y lo acomoda en las canastas para entregarlo en el siguiente proceso.</t>
  </si>
  <si>
    <t>El solador alista, verifica y entrega  las suelas  (la cantidad y calidad)</t>
  </si>
  <si>
    <t>PEGADOR DE SOBREPLANTILLAS</t>
  </si>
  <si>
    <t>El pegador de sobreplantillas cuenta y verifica la calidad de las sobreplantillas que consida con el modelo a emplantillar</t>
  </si>
  <si>
    <t>El pegador de  sobreplantillas limpia la mesa y organiza las herramientas a utilizar.</t>
  </si>
  <si>
    <t xml:space="preserve">El pegador de sobreplantillas toma los calzados y verifica que tome un zapato izquierdo y uno derecho  y que el tono del cuero sea el mismo. </t>
  </si>
  <si>
    <t xml:space="preserve"> Aplicar pegante </t>
  </si>
  <si>
    <t xml:space="preserve">Revizar que el calzado </t>
  </si>
  <si>
    <t>El pegador de sobreplantillas verifica que el calzado este en perfecto estado y busca la sobreplantilla correspondiente</t>
  </si>
  <si>
    <t>El pegador de sobreplantillas aplica el pegante en el area donde se va a colocar la sobreplantilla.</t>
  </si>
  <si>
    <t>Colocar sobreplantilla</t>
  </si>
  <si>
    <t>El pegador de sobreplantillas coloca la sobreplantilla  en el area donde se aplico el pegante.</t>
  </si>
  <si>
    <t>El pegador de sobreplantillas alista, verifica y entrega  las suelas  (la cantidad y calidad)</t>
  </si>
  <si>
    <t xml:space="preserve">El auxiliar de acabado verifica el material color y con esto se verifica que modelo es el que se va a realizar </t>
  </si>
  <si>
    <t>El auxiliar de acabado que el calzado no tenga vagas, no este quemado  ni arrugado</t>
  </si>
  <si>
    <t xml:space="preserve">Quitar exceso de pegante </t>
  </si>
  <si>
    <t>El auxiliar de acabado pasa el calzado por el cepillo para quitar el exceso de pegante</t>
  </si>
  <si>
    <t>Darle acabado al calzado</t>
  </si>
  <si>
    <t>El auxiliar de acabado aplica cremas para darle el acabado que se necesita</t>
  </si>
  <si>
    <t>El auxiliar de acabado con las tijeras corta las ebras que le vea.</t>
  </si>
  <si>
    <t>El auxiliar de acabado alista, verifica y entrega  las suelas  (la cantidad y calidad)</t>
  </si>
  <si>
    <t>El auxiliar de acabado limpia la mesa, el cepillo y organiza las herramientas a utilizar.</t>
  </si>
  <si>
    <t>El empacador limpia la mesay organiza las herramientas a utilizar.</t>
  </si>
  <si>
    <t>El empacador busca los cordones por color, largo y forma y arma las cajas.</t>
  </si>
  <si>
    <t>El empacador toma el cordon y se los coloca a cada uno de los calzados manualmente</t>
  </si>
  <si>
    <t>El empacor verifica que el calzado corresponda a la orden de producción en cantidad, color, tallas, referencias y calidad sin ninguna inperfección.</t>
  </si>
  <si>
    <t xml:space="preserve">El empacador coloca el calzado derecho e izquierdo suela con suela, sella la caja  y coloca </t>
  </si>
  <si>
    <t xml:space="preserve">El empacador cuando ya tiene el calzado empacado y rotulado lo registra en la planilla de producción diaria donde escribre color, talla y referencia. </t>
  </si>
  <si>
    <t>El empacador alista, verifica y entrega  el calzado  (la cantidad y calidad)</t>
  </si>
  <si>
    <t>Registrar en la planilla el par a entregar</t>
  </si>
  <si>
    <t>TIEMPO EN SEG</t>
  </si>
  <si>
    <t xml:space="preserve">Cardar capellada </t>
  </si>
  <si>
    <t>Acomodar horma</t>
  </si>
  <si>
    <t>El montador de lados puntas y cuños monta la horma en la punta jala la horma y la acomoda</t>
  </si>
  <si>
    <t>El cardador y marcador de capelladas toma el corte y lo empieza a cardar por el talon para quitar el exceso de cuero.</t>
  </si>
  <si>
    <t>TIEMPO OPERACIÓN (seg)</t>
  </si>
  <si>
    <t>0-30</t>
  </si>
  <si>
    <t>31-60</t>
  </si>
  <si>
    <t>61-90</t>
  </si>
  <si>
    <t>91-120</t>
  </si>
  <si>
    <t>121-150</t>
  </si>
  <si>
    <t>151-180</t>
  </si>
  <si>
    <t>181-210</t>
  </si>
  <si>
    <t>211-240</t>
  </si>
  <si>
    <t>241-270</t>
  </si>
  <si>
    <t>271-300</t>
  </si>
  <si>
    <t>301-330</t>
  </si>
  <si>
    <t>331-360</t>
  </si>
  <si>
    <t>361-390</t>
  </si>
  <si>
    <t>391-420</t>
  </si>
  <si>
    <t>421-450</t>
  </si>
  <si>
    <t>451-480</t>
  </si>
  <si>
    <t>481-510</t>
  </si>
  <si>
    <t>511-540</t>
  </si>
  <si>
    <t>541-570</t>
  </si>
  <si>
    <t>571-600</t>
  </si>
  <si>
    <t>601-630</t>
  </si>
  <si>
    <t>631-660</t>
  </si>
  <si>
    <t>661-690</t>
  </si>
  <si>
    <t>691-720</t>
  </si>
  <si>
    <t>721-750</t>
  </si>
  <si>
    <t>751-780</t>
  </si>
  <si>
    <t>781-820</t>
  </si>
  <si>
    <t>0-15</t>
  </si>
  <si>
    <t>16-30</t>
  </si>
  <si>
    <t>31-45</t>
  </si>
  <si>
    <t>46-60</t>
  </si>
  <si>
    <t>61-75</t>
  </si>
  <si>
    <t>76-90</t>
  </si>
  <si>
    <t>91-105</t>
  </si>
  <si>
    <t>105-120</t>
  </si>
  <si>
    <t>121-135</t>
  </si>
  <si>
    <t>136-150</t>
  </si>
  <si>
    <t>151-165</t>
  </si>
  <si>
    <t>166-180</t>
  </si>
  <si>
    <t>181-195</t>
  </si>
  <si>
    <t>196-210</t>
  </si>
  <si>
    <t>211-225</t>
  </si>
  <si>
    <t>226-240</t>
  </si>
  <si>
    <t>241-255</t>
  </si>
  <si>
    <t>TIEMPO OPERACIÓN (min)</t>
  </si>
  <si>
    <t>0-2</t>
  </si>
  <si>
    <t>3-4</t>
  </si>
  <si>
    <t>5-6</t>
  </si>
  <si>
    <t>7-8</t>
  </si>
  <si>
    <t>9-10</t>
  </si>
  <si>
    <t>11-12</t>
  </si>
  <si>
    <t>13-14</t>
  </si>
  <si>
    <t>15-16</t>
  </si>
  <si>
    <t>17-18</t>
  </si>
  <si>
    <t>19-20</t>
  </si>
  <si>
    <t>21-22</t>
  </si>
  <si>
    <t>23-24</t>
  </si>
  <si>
    <t>25-26</t>
  </si>
  <si>
    <t>27-28</t>
  </si>
  <si>
    <t>29-30</t>
  </si>
  <si>
    <t>31-32</t>
  </si>
  <si>
    <t>33-34</t>
  </si>
  <si>
    <t>35-36</t>
  </si>
  <si>
    <t>37-38</t>
  </si>
  <si>
    <t>41-42</t>
  </si>
  <si>
    <t>43-44</t>
  </si>
  <si>
    <t>45-46</t>
  </si>
  <si>
    <t>47-48</t>
  </si>
  <si>
    <t>49-50</t>
  </si>
  <si>
    <t>51-52</t>
  </si>
  <si>
    <t>53-54</t>
  </si>
  <si>
    <t>55-56</t>
  </si>
  <si>
    <t>57-58</t>
  </si>
  <si>
    <t>59-60</t>
  </si>
  <si>
    <t>61-62</t>
  </si>
  <si>
    <t>63-64</t>
  </si>
  <si>
    <t>65-66</t>
  </si>
  <si>
    <t>67-68</t>
  </si>
  <si>
    <t>256-270</t>
  </si>
  <si>
    <t>271-285</t>
  </si>
  <si>
    <t>286-300</t>
  </si>
  <si>
    <t>301-315</t>
  </si>
  <si>
    <t>210-225</t>
  </si>
  <si>
    <t>256-260</t>
  </si>
  <si>
    <t>26-275</t>
  </si>
  <si>
    <t>276-290</t>
  </si>
  <si>
    <t>291-305</t>
  </si>
  <si>
    <t>306-320</t>
  </si>
  <si>
    <t>321-335</t>
  </si>
  <si>
    <t>Realizar el corte y marcado del cuero o sintetico con los moldes</t>
  </si>
  <si>
    <t>El cortador coloca en la mesa de corte la hoja de cuero  y encima los moldes y por su borde empezar a cortar todas las piezas y , buscando tener el menor desperdicio del material y   marca los lados por donde van las costuras y/o demas  marcas para el proceso de guarnición.</t>
  </si>
  <si>
    <t>Embole y Costura de adorno</t>
  </si>
  <si>
    <t>Unir talon coser</t>
  </si>
  <si>
    <t>Unir talon manual</t>
  </si>
  <si>
    <t>Doblar y abullonar</t>
  </si>
  <si>
    <t>Coser capelladas</t>
  </si>
  <si>
    <t>Cerrada talon y capellada</t>
  </si>
  <si>
    <t>Cortar ebras y pegar forro</t>
  </si>
  <si>
    <t>Coser interno forro con capellada</t>
  </si>
  <si>
    <t xml:space="preserve">Roñar y perforar cordoneras </t>
  </si>
  <si>
    <t>Costura de talon</t>
  </si>
  <si>
    <t xml:space="preserve">Limpiar corte </t>
  </si>
  <si>
    <t>Pegar forro y abullonado alistamiento</t>
  </si>
  <si>
    <t xml:space="preserve">Doblar </t>
  </si>
  <si>
    <t xml:space="preserve">Ziczada </t>
  </si>
  <si>
    <t>Limpiar el corte</t>
  </si>
  <si>
    <t xml:space="preserve">El guarnecedor zicza las piezas del talon para cerrarlas en la maquina ziczadora </t>
  </si>
  <si>
    <t>El guarnecedor realiza las costuras de la capellada por las marcas realizado del cortador en la maquina de un aguja</t>
  </si>
  <si>
    <t xml:space="preserve">El guarnecedor terminade coser el forro con el cuero del talon en la maquina de un aguja </t>
  </si>
  <si>
    <t>El guarnecedor aplica pegante  y pega forro con cuero de talon.</t>
  </si>
  <si>
    <t>El guarnecedor dobla y coloca abullonados.</t>
  </si>
  <si>
    <t>El guarnecedor cose la capellada con el forro en la maquina de un aguja</t>
  </si>
  <si>
    <t>|</t>
  </si>
  <si>
    <t xml:space="preserve">El guarnecedor dobla las piezas y las pega </t>
  </si>
  <si>
    <t>El guernecedor realiza la costura del talon por el borde del abullonado</t>
  </si>
  <si>
    <t>El guarnecedor roña y perfora las cordoneras con el punzon</t>
  </si>
  <si>
    <t xml:space="preserve">El guarnecedor cose para unir la capellada con el talon en la maquina dos agujas </t>
  </si>
  <si>
    <t>El guarnecedor corta las ebras y pega manualmente  el forro a la capellada</t>
  </si>
  <si>
    <t>El guarnecedor cose en la parte interno el forro con la capellada en la maquina de un aguja</t>
  </si>
  <si>
    <t>El guarnecedor verifica que el corte no tenga inperfecciones y quita las ebras que quedan.</t>
  </si>
  <si>
    <t>El guarnecdor alista la tarea para entregar al siguiente proceso.</t>
  </si>
  <si>
    <t>781-810</t>
  </si>
  <si>
    <t>811-840</t>
  </si>
  <si>
    <t>841-870</t>
  </si>
  <si>
    <t>871-900</t>
  </si>
  <si>
    <t>901-930</t>
  </si>
  <si>
    <t>931-960</t>
  </si>
  <si>
    <t>961-990</t>
  </si>
  <si>
    <t>106-120</t>
  </si>
  <si>
    <t>316-330</t>
  </si>
  <si>
    <t>331-345</t>
  </si>
  <si>
    <t>346-360</t>
  </si>
  <si>
    <t>991-1032</t>
  </si>
  <si>
    <t>0-60</t>
  </si>
  <si>
    <t>61-120</t>
  </si>
  <si>
    <t>121-180</t>
  </si>
  <si>
    <t>181-240</t>
  </si>
  <si>
    <t>241-300</t>
  </si>
  <si>
    <t>301-360</t>
  </si>
  <si>
    <t>361-420</t>
  </si>
  <si>
    <t>421-480</t>
  </si>
  <si>
    <t>481-540</t>
  </si>
  <si>
    <t>541-600</t>
  </si>
  <si>
    <t>601-660</t>
  </si>
  <si>
    <t>661-720</t>
  </si>
  <si>
    <t>721-780</t>
  </si>
  <si>
    <t>840-900</t>
  </si>
  <si>
    <t>901-960</t>
  </si>
  <si>
    <t>961-1020</t>
  </si>
  <si>
    <t>1021-1080</t>
  </si>
  <si>
    <t>1081-1140</t>
  </si>
  <si>
    <t>1141-1200</t>
  </si>
  <si>
    <t>1261-1320</t>
  </si>
  <si>
    <t>1201-1260</t>
  </si>
  <si>
    <t>631-690</t>
  </si>
  <si>
    <t>821-850</t>
  </si>
  <si>
    <t>851-880</t>
  </si>
  <si>
    <t>881-920</t>
  </si>
  <si>
    <t>921-950</t>
  </si>
  <si>
    <t>0-10</t>
  </si>
  <si>
    <t>11-20</t>
  </si>
  <si>
    <t>21-30</t>
  </si>
  <si>
    <t>31-40</t>
  </si>
  <si>
    <t>41-50</t>
  </si>
  <si>
    <t>51-60</t>
  </si>
  <si>
    <t>61-70</t>
  </si>
  <si>
    <t>71-80</t>
  </si>
  <si>
    <t>81-90</t>
  </si>
  <si>
    <t>91-100</t>
  </si>
  <si>
    <t>101-110</t>
  </si>
  <si>
    <t>111-120</t>
  </si>
  <si>
    <t>121-130</t>
  </si>
  <si>
    <t>131-140</t>
  </si>
  <si>
    <t>141-150</t>
  </si>
  <si>
    <t>151-160</t>
  </si>
  <si>
    <t>161-170</t>
  </si>
  <si>
    <t>171-180</t>
  </si>
  <si>
    <t>181-190</t>
  </si>
  <si>
    <t>191-200</t>
  </si>
  <si>
    <t>201-210</t>
  </si>
  <si>
    <t>211-220</t>
  </si>
  <si>
    <t>221-230</t>
  </si>
  <si>
    <t>231-240</t>
  </si>
  <si>
    <t>241-250</t>
  </si>
  <si>
    <t>251-260</t>
  </si>
  <si>
    <t>261-270</t>
  </si>
  <si>
    <t>271-280</t>
  </si>
  <si>
    <t>281-290</t>
  </si>
  <si>
    <t>69-73</t>
  </si>
  <si>
    <t xml:space="preserve"> NOMBRE OPERACIÓN</t>
  </si>
  <si>
    <t xml:space="preserve"> TIEMPO OPERACIÓN (seg)</t>
  </si>
  <si>
    <t>781-840</t>
  </si>
  <si>
    <t>841-900</t>
  </si>
  <si>
    <t>45-60</t>
  </si>
  <si>
    <t xml:space="preserve"> </t>
  </si>
  <si>
    <t>…</t>
  </si>
  <si>
    <t xml:space="preserve">ELABORACION DE CALZADO </t>
  </si>
  <si>
    <t xml:space="preserve">DESBASTE </t>
  </si>
  <si>
    <t xml:space="preserve">GUARNICIÓN </t>
  </si>
  <si>
    <t>PEGUE DE CONTRAFUERTES</t>
  </si>
  <si>
    <t>PEQUE DE SUELAS</t>
  </si>
  <si>
    <t>TOTAL MINUTOS</t>
  </si>
  <si>
    <t>TOTAL HORAS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</si>
</sst>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7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0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8"/>
      <color theme="1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theme="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7" tint="0.59999389629810485"/>
        <bgColor indexed="64"/>
      </patternFill>
    </fill>
  </fills>
  <borders count="8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 style="medium">
        <color theme="1"/>
      </top>
      <bottom/>
      <diagonal/>
    </border>
    <border>
      <left/>
      <right style="thin">
        <color indexed="64"/>
      </right>
      <top style="medium">
        <color theme="1"/>
      </top>
      <bottom/>
      <diagonal/>
    </border>
    <border>
      <left style="thin">
        <color indexed="64"/>
      </left>
      <right style="thin">
        <color indexed="64"/>
      </right>
      <top style="medium">
        <color theme="1"/>
      </top>
      <bottom/>
      <diagonal/>
    </border>
    <border>
      <left/>
      <right style="medium">
        <color theme="1"/>
      </right>
      <top style="medium">
        <color theme="1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theme="1"/>
      </left>
      <right style="thin">
        <color indexed="64"/>
      </right>
      <top style="medium">
        <color theme="1"/>
      </top>
      <bottom/>
      <diagonal/>
    </border>
    <border>
      <left/>
      <right/>
      <top style="medium">
        <color theme="1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theme="1"/>
      </bottom>
      <diagonal/>
    </border>
    <border>
      <left style="thin">
        <color indexed="64"/>
      </left>
      <right/>
      <top/>
      <bottom style="medium">
        <color theme="1"/>
      </bottom>
      <diagonal/>
    </border>
    <border>
      <left style="thin">
        <color indexed="64"/>
      </left>
      <right style="medium">
        <color theme="1"/>
      </right>
      <top/>
      <bottom style="medium">
        <color theme="1"/>
      </bottom>
      <diagonal/>
    </border>
    <border>
      <left/>
      <right style="medium">
        <color theme="1"/>
      </right>
      <top style="medium">
        <color indexed="64"/>
      </top>
      <bottom/>
      <diagonal/>
    </border>
    <border>
      <left style="medium">
        <color theme="1"/>
      </left>
      <right style="thin">
        <color indexed="64"/>
      </right>
      <top/>
      <bottom style="medium">
        <color theme="1"/>
      </bottom>
      <diagonal/>
    </border>
    <border>
      <left/>
      <right style="thin">
        <color indexed="64"/>
      </right>
      <top/>
      <bottom style="medium">
        <color theme="1"/>
      </bottom>
      <diagonal/>
    </border>
    <border>
      <left style="medium">
        <color indexed="64"/>
      </left>
      <right/>
      <top style="medium">
        <color indexed="64"/>
      </top>
      <bottom style="thin">
        <color theme="1"/>
      </bottom>
      <diagonal/>
    </border>
    <border>
      <left/>
      <right/>
      <top style="medium">
        <color indexed="64"/>
      </top>
      <bottom style="thin">
        <color theme="1"/>
      </bottom>
      <diagonal/>
    </border>
    <border>
      <left/>
      <right style="thin">
        <color theme="1"/>
      </right>
      <top style="medium">
        <color indexed="64"/>
      </top>
      <bottom style="thin">
        <color theme="1"/>
      </bottom>
      <diagonal/>
    </border>
    <border>
      <left style="medium">
        <color theme="1"/>
      </left>
      <right/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</borders>
  <cellStyleXfs count="1">
    <xf numFmtId="0" fontId="0" fillId="0" borderId="0"/>
  </cellStyleXfs>
  <cellXfs count="494">
    <xf numFmtId="0" fontId="0" fillId="0" borderId="0" xfId="0"/>
    <xf numFmtId="0" fontId="0" fillId="0" borderId="0" xfId="0" applyAlignment="1">
      <alignment horizontal="center"/>
    </xf>
    <xf numFmtId="0" fontId="1" fillId="0" borderId="26" xfId="0" applyFont="1" applyBorder="1" applyAlignment="1">
      <alignment horizontal="center"/>
    </xf>
    <xf numFmtId="0" fontId="1" fillId="0" borderId="44" xfId="0" applyFont="1" applyBorder="1" applyAlignment="1">
      <alignment horizontal="center" vertical="center"/>
    </xf>
    <xf numFmtId="0" fontId="0" fillId="0" borderId="26" xfId="0" applyBorder="1" applyAlignment="1">
      <alignment horizontal="left" vertical="center" wrapText="1"/>
    </xf>
    <xf numFmtId="0" fontId="1" fillId="0" borderId="55" xfId="0" applyFont="1" applyBorder="1" applyAlignment="1">
      <alignment horizontal="center" vertical="center"/>
    </xf>
    <xf numFmtId="0" fontId="1" fillId="0" borderId="28" xfId="0" applyFont="1" applyBorder="1" applyAlignment="1">
      <alignment horizontal="center"/>
    </xf>
    <xf numFmtId="0" fontId="0" fillId="0" borderId="28" xfId="0" applyBorder="1" applyAlignment="1">
      <alignment horizontal="left" vertical="center" wrapText="1"/>
    </xf>
    <xf numFmtId="0" fontId="1" fillId="0" borderId="56" xfId="0" applyFont="1" applyBorder="1" applyAlignment="1">
      <alignment horizontal="center"/>
    </xf>
    <xf numFmtId="0" fontId="0" fillId="0" borderId="3" xfId="0" applyBorder="1" applyAlignment="1">
      <alignment horizontal="left" vertical="center" wrapText="1"/>
    </xf>
    <xf numFmtId="0" fontId="0" fillId="0" borderId="41" xfId="0" applyBorder="1" applyAlignment="1">
      <alignment horizontal="left" vertical="center" wrapText="1"/>
    </xf>
    <xf numFmtId="0" fontId="0" fillId="0" borderId="44" xfId="0" applyBorder="1" applyAlignment="1">
      <alignment horizontal="left" vertical="center" wrapText="1"/>
    </xf>
    <xf numFmtId="0" fontId="0" fillId="0" borderId="0" xfId="0" applyAlignment="1">
      <alignment horizontal="center" vertical="center"/>
    </xf>
    <xf numFmtId="14" fontId="0" fillId="0" borderId="7" xfId="0" applyNumberFormat="1" applyBorder="1" applyAlignment="1">
      <alignment horizontal="center" vertical="center"/>
    </xf>
    <xf numFmtId="14" fontId="0" fillId="0" borderId="24" xfId="0" applyNumberFormat="1" applyFill="1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29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30" xfId="0" applyBorder="1" applyAlignment="1">
      <alignment horizontal="center" vertical="center"/>
    </xf>
    <xf numFmtId="0" fontId="0" fillId="0" borderId="56" xfId="0" applyBorder="1" applyAlignment="1">
      <alignment horizontal="left" vertical="center" wrapText="1"/>
    </xf>
    <xf numFmtId="0" fontId="0" fillId="0" borderId="14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0" fillId="0" borderId="21" xfId="0" applyBorder="1" applyAlignment="1">
      <alignment horizontal="center" vertical="center"/>
    </xf>
    <xf numFmtId="0" fontId="1" fillId="0" borderId="28" xfId="0" applyFont="1" applyBorder="1" applyAlignment="1">
      <alignment horizontal="center" vertical="center"/>
    </xf>
    <xf numFmtId="0" fontId="0" fillId="0" borderId="28" xfId="0" applyBorder="1" applyAlignment="1">
      <alignment horizontal="center" vertical="center"/>
    </xf>
    <xf numFmtId="0" fontId="1" fillId="0" borderId="26" xfId="0" applyFont="1" applyBorder="1" applyAlignment="1">
      <alignment horizontal="center" vertical="center"/>
    </xf>
    <xf numFmtId="0" fontId="0" fillId="0" borderId="26" xfId="0" applyBorder="1" applyAlignment="1">
      <alignment horizontal="center" vertical="center"/>
    </xf>
    <xf numFmtId="0" fontId="1" fillId="0" borderId="56" xfId="0" applyFont="1" applyBorder="1" applyAlignment="1">
      <alignment horizontal="center" vertical="center"/>
    </xf>
    <xf numFmtId="0" fontId="0" fillId="0" borderId="56" xfId="0" applyBorder="1" applyAlignment="1">
      <alignment horizontal="center" vertical="center"/>
    </xf>
    <xf numFmtId="0" fontId="0" fillId="0" borderId="4" xfId="0" applyBorder="1" applyAlignment="1">
      <alignment horizontal="left" vertical="center" wrapText="1"/>
    </xf>
    <xf numFmtId="0" fontId="0" fillId="0" borderId="55" xfId="0" applyBorder="1" applyAlignment="1">
      <alignment horizontal="left" vertical="center" wrapText="1"/>
    </xf>
    <xf numFmtId="0" fontId="1" fillId="0" borderId="27" xfId="0" applyFont="1" applyBorder="1" applyAlignment="1">
      <alignment horizontal="center" vertical="center"/>
    </xf>
    <xf numFmtId="0" fontId="0" fillId="0" borderId="27" xfId="0" applyBorder="1" applyAlignment="1">
      <alignment horizontal="left" vertical="center" wrapText="1"/>
    </xf>
    <xf numFmtId="0" fontId="1" fillId="0" borderId="7" xfId="0" applyFont="1" applyBorder="1" applyAlignment="1">
      <alignment horizontal="center" vertical="center"/>
    </xf>
    <xf numFmtId="0" fontId="0" fillId="0" borderId="43" xfId="0" applyBorder="1" applyAlignment="1">
      <alignment horizontal="left" vertical="center" wrapText="1"/>
    </xf>
    <xf numFmtId="0" fontId="0" fillId="0" borderId="45" xfId="0" applyBorder="1" applyAlignment="1">
      <alignment horizontal="left" vertical="center" wrapText="1"/>
    </xf>
    <xf numFmtId="0" fontId="0" fillId="0" borderId="57" xfId="0" applyBorder="1" applyAlignment="1">
      <alignment horizontal="left" vertical="center" wrapText="1"/>
    </xf>
    <xf numFmtId="0" fontId="0" fillId="0" borderId="27" xfId="0" applyBorder="1" applyAlignment="1">
      <alignment horizontal="center" vertical="center"/>
    </xf>
    <xf numFmtId="0" fontId="0" fillId="0" borderId="43" xfId="0" applyBorder="1" applyAlignment="1">
      <alignment horizontal="left" wrapText="1"/>
    </xf>
    <xf numFmtId="0" fontId="0" fillId="0" borderId="45" xfId="0" applyBorder="1" applyAlignment="1">
      <alignment horizontal="left" wrapText="1"/>
    </xf>
    <xf numFmtId="0" fontId="0" fillId="0" borderId="57" xfId="0" applyBorder="1" applyAlignment="1">
      <alignment horizontal="left" wrapText="1"/>
    </xf>
    <xf numFmtId="0" fontId="1" fillId="0" borderId="25" xfId="0" applyFont="1" applyBorder="1" applyAlignment="1">
      <alignment horizontal="center" vertical="center"/>
    </xf>
    <xf numFmtId="0" fontId="1" fillId="0" borderId="31" xfId="0" applyFont="1" applyBorder="1" applyAlignment="1">
      <alignment horizontal="center" vertical="center"/>
    </xf>
    <xf numFmtId="0" fontId="1" fillId="0" borderId="47" xfId="0" applyFont="1" applyBorder="1" applyAlignment="1">
      <alignment horizontal="center" vertical="center"/>
    </xf>
    <xf numFmtId="0" fontId="1" fillId="0" borderId="31" xfId="0" applyFont="1" applyBorder="1" applyAlignment="1">
      <alignment horizontal="center" vertical="center"/>
    </xf>
    <xf numFmtId="0" fontId="0" fillId="0" borderId="31" xfId="0" applyBorder="1" applyAlignment="1">
      <alignment vertical="center"/>
    </xf>
    <xf numFmtId="0" fontId="0" fillId="0" borderId="31" xfId="0" applyFont="1" applyBorder="1" applyAlignment="1">
      <alignment vertical="center"/>
    </xf>
    <xf numFmtId="0" fontId="0" fillId="0" borderId="25" xfId="0" applyBorder="1" applyAlignment="1">
      <alignment horizontal="center" vertical="center"/>
    </xf>
    <xf numFmtId="0" fontId="1" fillId="2" borderId="9" xfId="0" applyFont="1" applyFill="1" applyBorder="1" applyAlignment="1">
      <alignment horizontal="center" vertical="center"/>
    </xf>
    <xf numFmtId="0" fontId="1" fillId="2" borderId="10" xfId="0" applyFont="1" applyFill="1" applyBorder="1" applyAlignment="1">
      <alignment horizontal="center" vertical="center"/>
    </xf>
    <xf numFmtId="1" fontId="1" fillId="2" borderId="7" xfId="0" applyNumberFormat="1" applyFont="1" applyFill="1" applyBorder="1" applyAlignment="1">
      <alignment horizontal="center" vertical="center"/>
    </xf>
    <xf numFmtId="0" fontId="0" fillId="2" borderId="32" xfId="0" applyFill="1" applyBorder="1" applyAlignment="1">
      <alignment horizontal="center" vertical="center"/>
    </xf>
    <xf numFmtId="0" fontId="0" fillId="2" borderId="9" xfId="0" applyFill="1" applyBorder="1" applyAlignment="1">
      <alignment horizontal="center" vertical="center"/>
    </xf>
    <xf numFmtId="0" fontId="0" fillId="2" borderId="10" xfId="0" applyFill="1" applyBorder="1" applyAlignment="1">
      <alignment horizontal="center" vertical="center"/>
    </xf>
    <xf numFmtId="0" fontId="0" fillId="0" borderId="44" xfId="0" applyBorder="1" applyAlignment="1">
      <alignment horizontal="left" vertical="center" wrapText="1"/>
    </xf>
    <xf numFmtId="0" fontId="1" fillId="2" borderId="31" xfId="0" applyFont="1" applyFill="1" applyBorder="1" applyAlignment="1">
      <alignment vertical="center"/>
    </xf>
    <xf numFmtId="0" fontId="1" fillId="2" borderId="7" xfId="0" applyFont="1" applyFill="1" applyBorder="1" applyAlignment="1">
      <alignment horizontal="center" vertical="center"/>
    </xf>
    <xf numFmtId="0" fontId="0" fillId="0" borderId="25" xfId="0" applyFont="1" applyBorder="1" applyAlignment="1">
      <alignment horizontal="center" vertical="center"/>
    </xf>
    <xf numFmtId="0" fontId="0" fillId="0" borderId="26" xfId="0" applyFont="1" applyBorder="1" applyAlignment="1">
      <alignment horizontal="center" vertical="center"/>
    </xf>
    <xf numFmtId="0" fontId="0" fillId="0" borderId="27" xfId="0" applyFont="1" applyBorder="1" applyAlignment="1">
      <alignment horizontal="center" vertical="center"/>
    </xf>
    <xf numFmtId="0" fontId="1" fillId="0" borderId="47" xfId="0" applyFont="1" applyBorder="1" applyAlignment="1">
      <alignment horizontal="center" vertical="center"/>
    </xf>
    <xf numFmtId="0" fontId="1" fillId="0" borderId="44" xfId="0" applyFont="1" applyBorder="1" applyAlignment="1">
      <alignment horizontal="center" vertical="center"/>
    </xf>
    <xf numFmtId="0" fontId="0" fillId="0" borderId="45" xfId="0" applyBorder="1" applyAlignment="1">
      <alignment horizontal="left" vertical="center" wrapText="1"/>
    </xf>
    <xf numFmtId="0" fontId="0" fillId="0" borderId="16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1" fillId="2" borderId="22" xfId="0" applyFont="1" applyFill="1" applyBorder="1" applyAlignment="1">
      <alignment horizontal="center" vertical="center"/>
    </xf>
    <xf numFmtId="0" fontId="1" fillId="2" borderId="18" xfId="0" applyFont="1" applyFill="1" applyBorder="1" applyAlignment="1">
      <alignment horizontal="center" vertical="center"/>
    </xf>
    <xf numFmtId="0" fontId="1" fillId="2" borderId="51" xfId="0" applyFont="1" applyFill="1" applyBorder="1" applyAlignment="1">
      <alignment horizontal="center" vertical="center"/>
    </xf>
    <xf numFmtId="0" fontId="1" fillId="2" borderId="50" xfId="0" applyFont="1" applyFill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1" fillId="2" borderId="9" xfId="0" applyFont="1" applyFill="1" applyBorder="1" applyAlignment="1">
      <alignment horizontal="center" vertical="center"/>
    </xf>
    <xf numFmtId="0" fontId="0" fillId="0" borderId="41" xfId="0" applyBorder="1" applyAlignment="1">
      <alignment horizontal="center" vertical="center"/>
    </xf>
    <xf numFmtId="0" fontId="0" fillId="0" borderId="44" xfId="0" applyBorder="1" applyAlignment="1">
      <alignment horizontal="center" vertical="center"/>
    </xf>
    <xf numFmtId="0" fontId="0" fillId="0" borderId="55" xfId="0" applyBorder="1" applyAlignment="1">
      <alignment horizontal="center" vertical="center"/>
    </xf>
    <xf numFmtId="1" fontId="1" fillId="2" borderId="31" xfId="0" applyNumberFormat="1" applyFont="1" applyFill="1" applyBorder="1" applyAlignment="1">
      <alignment horizontal="center" vertical="center"/>
    </xf>
    <xf numFmtId="49" fontId="1" fillId="2" borderId="68" xfId="0" applyNumberFormat="1" applyFont="1" applyFill="1" applyBorder="1" applyAlignment="1">
      <alignment horizontal="center" vertical="center"/>
    </xf>
    <xf numFmtId="49" fontId="1" fillId="2" borderId="71" xfId="0" applyNumberFormat="1" applyFont="1" applyFill="1" applyBorder="1" applyAlignment="1">
      <alignment horizontal="center" vertical="center"/>
    </xf>
    <xf numFmtId="0" fontId="0" fillId="0" borderId="0" xfId="0" applyBorder="1" applyAlignment="1">
      <alignment vertical="center"/>
    </xf>
    <xf numFmtId="0" fontId="0" fillId="0" borderId="0" xfId="0" applyFill="1" applyBorder="1" applyAlignment="1">
      <alignment vertical="center"/>
    </xf>
    <xf numFmtId="0" fontId="1" fillId="2" borderId="8" xfId="0" applyFont="1" applyFill="1" applyBorder="1" applyAlignment="1">
      <alignment vertical="center"/>
    </xf>
    <xf numFmtId="0" fontId="1" fillId="2" borderId="9" xfId="0" applyFont="1" applyFill="1" applyBorder="1" applyAlignment="1">
      <alignment vertical="center"/>
    </xf>
    <xf numFmtId="0" fontId="0" fillId="0" borderId="0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0" fontId="0" fillId="2" borderId="70" xfId="0" applyFill="1" applyBorder="1" applyAlignment="1">
      <alignment horizontal="center" vertical="center"/>
    </xf>
    <xf numFmtId="0" fontId="0" fillId="2" borderId="53" xfId="0" applyFill="1" applyBorder="1" applyAlignment="1">
      <alignment horizontal="center" vertical="center"/>
    </xf>
    <xf numFmtId="0" fontId="2" fillId="0" borderId="0" xfId="0" applyFont="1" applyFill="1" applyBorder="1" applyAlignment="1">
      <alignment vertical="center"/>
    </xf>
    <xf numFmtId="0" fontId="0" fillId="0" borderId="3" xfId="0" applyBorder="1" applyAlignment="1">
      <alignment horizontal="left" vertical="center" wrapText="1"/>
    </xf>
    <xf numFmtId="0" fontId="0" fillId="0" borderId="36" xfId="0" applyFill="1" applyBorder="1" applyAlignment="1">
      <alignment vertical="center"/>
    </xf>
    <xf numFmtId="49" fontId="1" fillId="2" borderId="73" xfId="0" applyNumberFormat="1" applyFont="1" applyFill="1" applyBorder="1" applyAlignment="1">
      <alignment horizontal="center" vertical="center"/>
    </xf>
    <xf numFmtId="49" fontId="1" fillId="2" borderId="18" xfId="0" applyNumberFormat="1" applyFont="1" applyFill="1" applyBorder="1" applyAlignment="1">
      <alignment horizontal="center" vertical="center"/>
    </xf>
    <xf numFmtId="0" fontId="0" fillId="3" borderId="1" xfId="0" applyFill="1" applyBorder="1" applyAlignment="1">
      <alignment vertical="center"/>
    </xf>
    <xf numFmtId="0" fontId="0" fillId="3" borderId="1" xfId="0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34" xfId="0" applyFill="1" applyBorder="1" applyAlignment="1">
      <alignment vertical="center"/>
    </xf>
    <xf numFmtId="0" fontId="0" fillId="0" borderId="39" xfId="0" applyFill="1" applyBorder="1" applyAlignment="1">
      <alignment horizontal="center" vertical="center"/>
    </xf>
    <xf numFmtId="0" fontId="1" fillId="2" borderId="65" xfId="0" applyFont="1" applyFill="1" applyBorder="1" applyAlignment="1">
      <alignment vertical="center"/>
    </xf>
    <xf numFmtId="0" fontId="1" fillId="2" borderId="22" xfId="0" applyFont="1" applyFill="1" applyBorder="1" applyAlignment="1">
      <alignment vertical="center"/>
    </xf>
    <xf numFmtId="0" fontId="0" fillId="0" borderId="36" xfId="0" applyBorder="1" applyAlignment="1">
      <alignment horizontal="center"/>
    </xf>
    <xf numFmtId="0" fontId="0" fillId="0" borderId="37" xfId="0" applyBorder="1" applyAlignment="1">
      <alignment horizontal="center"/>
    </xf>
    <xf numFmtId="0" fontId="0" fillId="0" borderId="38" xfId="0" applyBorder="1" applyAlignment="1">
      <alignment horizontal="center"/>
    </xf>
    <xf numFmtId="0" fontId="0" fillId="0" borderId="39" xfId="0" applyBorder="1" applyAlignment="1">
      <alignment horizontal="center"/>
    </xf>
    <xf numFmtId="0" fontId="0" fillId="0" borderId="40" xfId="0" applyBorder="1" applyAlignment="1">
      <alignment horizontal="center"/>
    </xf>
    <xf numFmtId="0" fontId="0" fillId="0" borderId="39" xfId="0" applyFill="1" applyBorder="1" applyAlignment="1">
      <alignment vertical="center"/>
    </xf>
    <xf numFmtId="0" fontId="1" fillId="2" borderId="73" xfId="0" applyFont="1" applyFill="1" applyBorder="1" applyAlignment="1">
      <alignment vertical="center"/>
    </xf>
    <xf numFmtId="0" fontId="1" fillId="2" borderId="18" xfId="0" applyFont="1" applyFill="1" applyBorder="1" applyAlignment="1">
      <alignment vertical="center"/>
    </xf>
    <xf numFmtId="0" fontId="0" fillId="3" borderId="15" xfId="0" applyFill="1" applyBorder="1" applyAlignment="1">
      <alignment horizontal="center" vertical="center"/>
    </xf>
    <xf numFmtId="0" fontId="1" fillId="0" borderId="50" xfId="0" applyFont="1" applyFill="1" applyBorder="1" applyAlignment="1">
      <alignment horizontal="center" vertical="center"/>
    </xf>
    <xf numFmtId="0" fontId="0" fillId="0" borderId="5" xfId="0" applyFill="1" applyBorder="1" applyAlignment="1">
      <alignment horizontal="center" vertical="center"/>
    </xf>
    <xf numFmtId="0" fontId="0" fillId="0" borderId="16" xfId="0" applyFill="1" applyBorder="1" applyAlignment="1">
      <alignment horizontal="center" vertical="center"/>
    </xf>
    <xf numFmtId="0" fontId="0" fillId="0" borderId="34" xfId="0" applyFill="1" applyBorder="1" applyAlignment="1">
      <alignment horizontal="center" vertical="center"/>
    </xf>
    <xf numFmtId="0" fontId="1" fillId="2" borderId="23" xfId="0" applyFont="1" applyFill="1" applyBorder="1" applyAlignment="1">
      <alignment vertical="center"/>
    </xf>
    <xf numFmtId="0" fontId="0" fillId="0" borderId="0" xfId="0" applyBorder="1" applyAlignment="1">
      <alignment horizontal="center" vertical="center"/>
    </xf>
    <xf numFmtId="0" fontId="1" fillId="2" borderId="22" xfId="0" applyFont="1" applyFill="1" applyBorder="1" applyAlignment="1">
      <alignment horizontal="center" vertical="center"/>
    </xf>
    <xf numFmtId="0" fontId="1" fillId="2" borderId="18" xfId="0" applyFont="1" applyFill="1" applyBorder="1" applyAlignment="1">
      <alignment horizontal="center" vertical="center"/>
    </xf>
    <xf numFmtId="0" fontId="0" fillId="0" borderId="38" xfId="0" applyBorder="1" applyAlignment="1">
      <alignment horizontal="center" vertical="center"/>
    </xf>
    <xf numFmtId="0" fontId="0" fillId="0" borderId="39" xfId="0" applyBorder="1" applyAlignment="1">
      <alignment horizontal="center" vertical="center"/>
    </xf>
    <xf numFmtId="0" fontId="0" fillId="0" borderId="40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1" fillId="2" borderId="22" xfId="0" applyFont="1" applyFill="1" applyBorder="1" applyAlignment="1">
      <alignment horizontal="center" vertical="center"/>
    </xf>
    <xf numFmtId="0" fontId="1" fillId="2" borderId="18" xfId="0" applyFont="1" applyFill="1" applyBorder="1" applyAlignment="1">
      <alignment horizontal="center" vertical="center"/>
    </xf>
    <xf numFmtId="0" fontId="1" fillId="2" borderId="51" xfId="0" applyFont="1" applyFill="1" applyBorder="1" applyAlignment="1">
      <alignment horizontal="center" vertical="center"/>
    </xf>
    <xf numFmtId="0" fontId="1" fillId="2" borderId="50" xfId="0" applyFont="1" applyFill="1" applyBorder="1" applyAlignment="1">
      <alignment horizontal="center" vertical="center"/>
    </xf>
    <xf numFmtId="0" fontId="0" fillId="0" borderId="34" xfId="0" applyBorder="1" applyAlignment="1">
      <alignment horizontal="center" vertical="center"/>
    </xf>
    <xf numFmtId="0" fontId="0" fillId="0" borderId="35" xfId="0" applyBorder="1" applyAlignment="1">
      <alignment horizontal="center" vertical="center"/>
    </xf>
    <xf numFmtId="0" fontId="0" fillId="0" borderId="36" xfId="0" applyBorder="1" applyAlignment="1">
      <alignment horizontal="center" vertical="center"/>
    </xf>
    <xf numFmtId="0" fontId="0" fillId="0" borderId="37" xfId="0" applyBorder="1" applyAlignment="1">
      <alignment horizontal="center" vertical="center"/>
    </xf>
    <xf numFmtId="49" fontId="1" fillId="2" borderId="66" xfId="0" applyNumberFormat="1" applyFont="1" applyFill="1" applyBorder="1" applyAlignment="1">
      <alignment horizontal="center" vertical="center"/>
    </xf>
    <xf numFmtId="0" fontId="1" fillId="2" borderId="65" xfId="0" applyFont="1" applyFill="1" applyBorder="1" applyAlignment="1">
      <alignment horizontal="center" vertical="center"/>
    </xf>
    <xf numFmtId="0" fontId="0" fillId="3" borderId="1" xfId="0" applyFill="1" applyBorder="1" applyAlignment="1">
      <alignment horizontal="center" vertical="center"/>
    </xf>
    <xf numFmtId="0" fontId="0" fillId="0" borderId="0" xfId="0" applyFill="1" applyBorder="1" applyAlignment="1">
      <alignment horizontal="center" vertical="center"/>
    </xf>
    <xf numFmtId="49" fontId="1" fillId="2" borderId="65" xfId="0" applyNumberFormat="1" applyFont="1" applyFill="1" applyBorder="1" applyAlignment="1">
      <alignment horizontal="center" vertical="center"/>
    </xf>
    <xf numFmtId="0" fontId="0" fillId="3" borderId="1" xfId="0" applyFill="1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1" fontId="0" fillId="0" borderId="3" xfId="0" applyNumberFormat="1" applyBorder="1" applyAlignment="1">
      <alignment horizontal="center" vertical="center"/>
    </xf>
    <xf numFmtId="49" fontId="1" fillId="2" borderId="66" xfId="0" applyNumberFormat="1" applyFont="1" applyFill="1" applyBorder="1" applyAlignment="1">
      <alignment vertical="center"/>
    </xf>
    <xf numFmtId="49" fontId="1" fillId="2" borderId="69" xfId="0" applyNumberFormat="1" applyFont="1" applyFill="1" applyBorder="1" applyAlignment="1">
      <alignment vertical="center"/>
    </xf>
    <xf numFmtId="0" fontId="0" fillId="2" borderId="52" xfId="0" applyFill="1" applyBorder="1" applyAlignment="1">
      <alignment horizontal="center" vertical="center"/>
    </xf>
    <xf numFmtId="0" fontId="1" fillId="2" borderId="22" xfId="0" applyFont="1" applyFill="1" applyBorder="1" applyAlignment="1">
      <alignment horizontal="center" vertical="center"/>
    </xf>
    <xf numFmtId="0" fontId="0" fillId="3" borderId="1" xfId="0" applyFill="1" applyBorder="1" applyAlignment="1">
      <alignment horizontal="center" vertical="center"/>
    </xf>
    <xf numFmtId="49" fontId="1" fillId="2" borderId="72" xfId="0" applyNumberFormat="1" applyFont="1" applyFill="1" applyBorder="1" applyAlignment="1">
      <alignment horizontal="center" vertical="center"/>
    </xf>
    <xf numFmtId="49" fontId="1" fillId="2" borderId="69" xfId="0" applyNumberFormat="1" applyFont="1" applyFill="1" applyBorder="1" applyAlignment="1">
      <alignment horizontal="center" vertical="center"/>
    </xf>
    <xf numFmtId="49" fontId="1" fillId="2" borderId="66" xfId="0" applyNumberFormat="1" applyFont="1" applyFill="1" applyBorder="1" applyAlignment="1">
      <alignment horizontal="center" vertical="center"/>
    </xf>
    <xf numFmtId="49" fontId="1" fillId="2" borderId="67" xfId="0" applyNumberFormat="1" applyFont="1" applyFill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1" fillId="2" borderId="23" xfId="0" applyFont="1" applyFill="1" applyBorder="1" applyAlignment="1">
      <alignment horizontal="center" vertical="center"/>
    </xf>
    <xf numFmtId="0" fontId="1" fillId="2" borderId="34" xfId="0" applyFont="1" applyFill="1" applyBorder="1" applyAlignment="1">
      <alignment horizontal="center" vertical="center" wrapText="1"/>
    </xf>
    <xf numFmtId="0" fontId="1" fillId="2" borderId="18" xfId="0" applyFont="1" applyFill="1" applyBorder="1" applyAlignment="1">
      <alignment horizontal="center" vertical="center"/>
    </xf>
    <xf numFmtId="0" fontId="1" fillId="2" borderId="51" xfId="0" applyFont="1" applyFill="1" applyBorder="1" applyAlignment="1">
      <alignment horizontal="center" vertical="center"/>
    </xf>
    <xf numFmtId="0" fontId="1" fillId="2" borderId="31" xfId="0" applyFont="1" applyFill="1" applyBorder="1" applyAlignment="1">
      <alignment horizontal="center" vertical="center"/>
    </xf>
    <xf numFmtId="0" fontId="0" fillId="0" borderId="34" xfId="0" applyBorder="1" applyAlignment="1">
      <alignment horizontal="center" vertical="center"/>
    </xf>
    <xf numFmtId="0" fontId="0" fillId="0" borderId="35" xfId="0" applyBorder="1" applyAlignment="1">
      <alignment horizontal="center" vertical="center"/>
    </xf>
    <xf numFmtId="0" fontId="0" fillId="0" borderId="36" xfId="0" applyBorder="1" applyAlignment="1">
      <alignment horizontal="center" vertical="center"/>
    </xf>
    <xf numFmtId="0" fontId="0" fillId="0" borderId="37" xfId="0" applyBorder="1" applyAlignment="1">
      <alignment horizontal="center" vertical="center"/>
    </xf>
    <xf numFmtId="0" fontId="0" fillId="0" borderId="38" xfId="0" applyBorder="1" applyAlignment="1">
      <alignment horizontal="center" vertical="center"/>
    </xf>
    <xf numFmtId="0" fontId="0" fillId="0" borderId="39" xfId="0" applyBorder="1" applyAlignment="1">
      <alignment horizontal="center" vertical="center"/>
    </xf>
    <xf numFmtId="0" fontId="0" fillId="0" borderId="40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0" xfId="0" applyFill="1" applyBorder="1" applyAlignment="1">
      <alignment horizontal="center" vertical="center"/>
    </xf>
    <xf numFmtId="0" fontId="0" fillId="3" borderId="11" xfId="0" applyFill="1" applyBorder="1" applyAlignment="1">
      <alignment horizontal="center" vertical="center"/>
    </xf>
    <xf numFmtId="49" fontId="1" fillId="2" borderId="65" xfId="0" applyNumberFormat="1" applyFont="1" applyFill="1" applyBorder="1" applyAlignment="1">
      <alignment horizontal="center" vertical="center"/>
    </xf>
    <xf numFmtId="0" fontId="0" fillId="0" borderId="20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79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82" xfId="0" applyFill="1" applyBorder="1" applyAlignment="1">
      <alignment horizontal="center" vertical="center"/>
    </xf>
    <xf numFmtId="0" fontId="0" fillId="0" borderId="34" xfId="0" applyBorder="1" applyAlignment="1">
      <alignment vertical="center"/>
    </xf>
    <xf numFmtId="0" fontId="0" fillId="0" borderId="35" xfId="0" applyBorder="1" applyAlignment="1">
      <alignment vertical="center"/>
    </xf>
    <xf numFmtId="0" fontId="0" fillId="0" borderId="37" xfId="0" applyBorder="1" applyAlignment="1">
      <alignment vertical="center"/>
    </xf>
    <xf numFmtId="0" fontId="0" fillId="0" borderId="37" xfId="0" applyFill="1" applyBorder="1" applyAlignment="1">
      <alignment vertical="center"/>
    </xf>
    <xf numFmtId="0" fontId="0" fillId="0" borderId="38" xfId="0" applyFill="1" applyBorder="1" applyAlignment="1">
      <alignment vertical="center"/>
    </xf>
    <xf numFmtId="0" fontId="0" fillId="3" borderId="15" xfId="0" applyFill="1" applyBorder="1" applyAlignment="1">
      <alignment horizontal="center" vertical="center"/>
    </xf>
    <xf numFmtId="0" fontId="0" fillId="0" borderId="40" xfId="0" applyFill="1" applyBorder="1" applyAlignment="1">
      <alignment horizontal="center" vertical="center"/>
    </xf>
    <xf numFmtId="0" fontId="0" fillId="2" borderId="19" xfId="0" applyFill="1" applyBorder="1" applyAlignment="1">
      <alignment horizontal="center" vertical="center"/>
    </xf>
    <xf numFmtId="0" fontId="1" fillId="2" borderId="51" xfId="0" applyFont="1" applyFill="1" applyBorder="1" applyAlignment="1">
      <alignment vertical="center"/>
    </xf>
    <xf numFmtId="0" fontId="0" fillId="0" borderId="34" xfId="0" applyBorder="1" applyAlignment="1">
      <alignment horizontal="center"/>
    </xf>
    <xf numFmtId="0" fontId="0" fillId="0" borderId="35" xfId="0" applyBorder="1" applyAlignment="1">
      <alignment horizontal="center"/>
    </xf>
    <xf numFmtId="0" fontId="0" fillId="3" borderId="15" xfId="0" applyFill="1" applyBorder="1" applyAlignment="1">
      <alignment horizontal="center"/>
    </xf>
    <xf numFmtId="49" fontId="1" fillId="2" borderId="65" xfId="0" applyNumberFormat="1" applyFont="1" applyFill="1" applyBorder="1" applyAlignment="1">
      <alignment vertical="center"/>
    </xf>
    <xf numFmtId="49" fontId="1" fillId="2" borderId="22" xfId="0" applyNumberFormat="1" applyFont="1" applyFill="1" applyBorder="1" applyAlignment="1">
      <alignment vertical="center"/>
    </xf>
    <xf numFmtId="0" fontId="0" fillId="0" borderId="70" xfId="0" applyFill="1" applyBorder="1" applyAlignment="1">
      <alignment horizontal="center" vertical="center"/>
    </xf>
    <xf numFmtId="0" fontId="0" fillId="3" borderId="21" xfId="0" applyFill="1" applyBorder="1" applyAlignment="1">
      <alignment horizontal="center" vertical="center"/>
    </xf>
    <xf numFmtId="1" fontId="0" fillId="0" borderId="41" xfId="0" applyNumberFormat="1" applyBorder="1" applyAlignment="1">
      <alignment horizontal="center" vertical="center"/>
    </xf>
    <xf numFmtId="1" fontId="0" fillId="0" borderId="44" xfId="0" applyNumberFormat="1" applyBorder="1" applyAlignment="1">
      <alignment horizontal="center" vertical="center"/>
    </xf>
    <xf numFmtId="1" fontId="0" fillId="0" borderId="55" xfId="0" applyNumberFormat="1" applyBorder="1" applyAlignment="1">
      <alignment horizontal="center" vertical="center"/>
    </xf>
    <xf numFmtId="1" fontId="0" fillId="0" borderId="26" xfId="0" applyNumberFormat="1" applyBorder="1" applyAlignment="1">
      <alignment horizontal="center" vertical="center"/>
    </xf>
    <xf numFmtId="1" fontId="0" fillId="0" borderId="26" xfId="0" applyNumberFormat="1" applyFont="1" applyBorder="1" applyAlignment="1">
      <alignment horizontal="center" vertical="center"/>
    </xf>
    <xf numFmtId="1" fontId="0" fillId="0" borderId="27" xfId="0" applyNumberFormat="1" applyBorder="1" applyAlignment="1">
      <alignment horizontal="center" vertical="center"/>
    </xf>
    <xf numFmtId="1" fontId="0" fillId="0" borderId="46" xfId="0" applyNumberFormat="1" applyBorder="1" applyAlignment="1">
      <alignment horizontal="center" vertical="center"/>
    </xf>
    <xf numFmtId="1" fontId="0" fillId="0" borderId="41" xfId="0" applyNumberFormat="1" applyBorder="1" applyAlignment="1">
      <alignment horizontal="center"/>
    </xf>
    <xf numFmtId="1" fontId="0" fillId="0" borderId="44" xfId="0" applyNumberFormat="1" applyBorder="1" applyAlignment="1">
      <alignment horizontal="center"/>
    </xf>
    <xf numFmtId="1" fontId="0" fillId="0" borderId="55" xfId="0" applyNumberFormat="1" applyBorder="1" applyAlignment="1">
      <alignment horizontal="center"/>
    </xf>
    <xf numFmtId="1" fontId="0" fillId="2" borderId="8" xfId="0" applyNumberFormat="1" applyFill="1" applyBorder="1" applyAlignment="1">
      <alignment horizontal="center" vertical="center"/>
    </xf>
    <xf numFmtId="0" fontId="0" fillId="0" borderId="36" xfId="0" applyFill="1" applyBorder="1" applyAlignment="1">
      <alignment horizontal="center" vertical="center"/>
    </xf>
    <xf numFmtId="0" fontId="0" fillId="0" borderId="38" xfId="0" applyFill="1" applyBorder="1" applyAlignment="1">
      <alignment horizontal="center" vertical="center"/>
    </xf>
    <xf numFmtId="0" fontId="0" fillId="4" borderId="1" xfId="0" applyFill="1" applyBorder="1" applyAlignment="1">
      <alignment horizontal="center" vertical="center"/>
    </xf>
    <xf numFmtId="0" fontId="0" fillId="4" borderId="11" xfId="0" applyFill="1" applyBorder="1" applyAlignment="1">
      <alignment vertical="center"/>
    </xf>
    <xf numFmtId="1" fontId="0" fillId="0" borderId="28" xfId="0" applyNumberFormat="1" applyBorder="1" applyAlignment="1">
      <alignment horizontal="center" vertical="center"/>
    </xf>
    <xf numFmtId="14" fontId="0" fillId="5" borderId="7" xfId="0" applyNumberFormat="1" applyFill="1" applyBorder="1" applyAlignment="1">
      <alignment horizontal="center" vertical="center"/>
    </xf>
    <xf numFmtId="14" fontId="0" fillId="5" borderId="24" xfId="0" applyNumberFormat="1" applyFill="1" applyBorder="1" applyAlignment="1">
      <alignment horizontal="center" vertical="center"/>
    </xf>
    <xf numFmtId="1" fontId="0" fillId="5" borderId="3" xfId="0" applyNumberFormat="1" applyFill="1" applyBorder="1" applyAlignment="1">
      <alignment horizontal="center" vertical="center"/>
    </xf>
    <xf numFmtId="0" fontId="0" fillId="5" borderId="3" xfId="0" applyFill="1" applyBorder="1" applyAlignment="1">
      <alignment horizontal="center" vertical="center"/>
    </xf>
    <xf numFmtId="0" fontId="0" fillId="5" borderId="4" xfId="0" applyFill="1" applyBorder="1" applyAlignment="1">
      <alignment horizontal="center" vertical="center"/>
    </xf>
    <xf numFmtId="0" fontId="0" fillId="5" borderId="0" xfId="0" applyFill="1" applyBorder="1" applyAlignment="1">
      <alignment horizontal="center" vertical="center"/>
    </xf>
    <xf numFmtId="0" fontId="0" fillId="5" borderId="34" xfId="0" applyFill="1" applyBorder="1" applyAlignment="1">
      <alignment horizontal="center" vertical="center"/>
    </xf>
    <xf numFmtId="0" fontId="0" fillId="5" borderId="35" xfId="0" applyFill="1" applyBorder="1" applyAlignment="1">
      <alignment horizontal="center" vertical="center"/>
    </xf>
    <xf numFmtId="0" fontId="0" fillId="5" borderId="36" xfId="0" applyFill="1" applyBorder="1" applyAlignment="1">
      <alignment horizontal="center" vertical="center"/>
    </xf>
    <xf numFmtId="0" fontId="0" fillId="5" borderId="37" xfId="0" applyFill="1" applyBorder="1" applyAlignment="1">
      <alignment horizontal="center" vertical="center"/>
    </xf>
    <xf numFmtId="0" fontId="0" fillId="5" borderId="38" xfId="0" applyFill="1" applyBorder="1" applyAlignment="1">
      <alignment horizontal="center" vertical="center"/>
    </xf>
    <xf numFmtId="0" fontId="0" fillId="5" borderId="39" xfId="0" applyFill="1" applyBorder="1" applyAlignment="1">
      <alignment horizontal="center" vertical="center"/>
    </xf>
    <xf numFmtId="0" fontId="0" fillId="5" borderId="10" xfId="0" applyFill="1" applyBorder="1" applyAlignment="1">
      <alignment horizontal="center" vertical="center"/>
    </xf>
    <xf numFmtId="0" fontId="0" fillId="5" borderId="49" xfId="0" applyFill="1" applyBorder="1" applyAlignment="1">
      <alignment horizontal="center" vertical="center"/>
    </xf>
    <xf numFmtId="0" fontId="0" fillId="5" borderId="40" xfId="0" applyFill="1" applyBorder="1" applyAlignment="1">
      <alignment horizontal="center" vertical="center"/>
    </xf>
    <xf numFmtId="0" fontId="0" fillId="5" borderId="28" xfId="0" applyFill="1" applyBorder="1" applyAlignment="1">
      <alignment horizontal="center" vertical="center" wrapText="1"/>
    </xf>
    <xf numFmtId="0" fontId="0" fillId="5" borderId="33" xfId="0" applyFill="1" applyBorder="1" applyAlignment="1">
      <alignment horizontal="center" vertical="center"/>
    </xf>
    <xf numFmtId="0" fontId="0" fillId="5" borderId="26" xfId="0" applyFill="1" applyBorder="1" applyAlignment="1">
      <alignment horizontal="center" vertical="center" wrapText="1"/>
    </xf>
    <xf numFmtId="0" fontId="0" fillId="5" borderId="56" xfId="0" applyFill="1" applyBorder="1" applyAlignment="1">
      <alignment horizontal="center" vertical="center" wrapText="1"/>
    </xf>
    <xf numFmtId="0" fontId="0" fillId="5" borderId="31" xfId="0" applyFill="1" applyBorder="1" applyAlignment="1">
      <alignment vertical="center"/>
    </xf>
    <xf numFmtId="0" fontId="0" fillId="5" borderId="31" xfId="0" applyFont="1" applyFill="1" applyBorder="1" applyAlignment="1">
      <alignment vertical="center"/>
    </xf>
    <xf numFmtId="0" fontId="1" fillId="5" borderId="31" xfId="0" applyFont="1" applyFill="1" applyBorder="1" applyAlignment="1">
      <alignment horizontal="center" vertical="center"/>
    </xf>
    <xf numFmtId="0" fontId="1" fillId="5" borderId="7" xfId="0" applyFont="1" applyFill="1" applyBorder="1" applyAlignment="1">
      <alignment horizontal="center" vertical="center"/>
    </xf>
    <xf numFmtId="0" fontId="0" fillId="5" borderId="25" xfId="0" applyFont="1" applyFill="1" applyBorder="1" applyAlignment="1">
      <alignment horizontal="center" vertical="center"/>
    </xf>
    <xf numFmtId="0" fontId="0" fillId="5" borderId="26" xfId="0" applyFont="1" applyFill="1" applyBorder="1" applyAlignment="1">
      <alignment horizontal="center" vertical="center"/>
    </xf>
    <xf numFmtId="0" fontId="0" fillId="5" borderId="27" xfId="0" applyFont="1" applyFill="1" applyBorder="1" applyAlignment="1">
      <alignment horizontal="center" vertical="center"/>
    </xf>
    <xf numFmtId="0" fontId="0" fillId="0" borderId="28" xfId="0" applyFill="1" applyBorder="1" applyAlignment="1">
      <alignment horizontal="center" vertical="center" wrapText="1"/>
    </xf>
    <xf numFmtId="0" fontId="0" fillId="0" borderId="26" xfId="0" applyFill="1" applyBorder="1" applyAlignment="1">
      <alignment horizontal="center" vertical="center" wrapText="1"/>
    </xf>
    <xf numFmtId="0" fontId="0" fillId="0" borderId="56" xfId="0" applyFill="1" applyBorder="1" applyAlignment="1">
      <alignment horizontal="center" vertical="center" wrapText="1"/>
    </xf>
    <xf numFmtId="0" fontId="0" fillId="0" borderId="47" xfId="0" applyFill="1" applyBorder="1" applyAlignment="1">
      <alignment horizontal="center" vertical="center"/>
    </xf>
    <xf numFmtId="0" fontId="0" fillId="0" borderId="25" xfId="0" applyFill="1" applyBorder="1" applyAlignment="1">
      <alignment horizontal="center" vertical="center"/>
    </xf>
    <xf numFmtId="0" fontId="0" fillId="0" borderId="46" xfId="0" applyFill="1" applyBorder="1" applyAlignment="1">
      <alignment horizontal="center" vertical="center"/>
    </xf>
    <xf numFmtId="0" fontId="0" fillId="0" borderId="27" xfId="0" applyFill="1" applyBorder="1" applyAlignment="1">
      <alignment horizontal="center" vertical="center"/>
    </xf>
    <xf numFmtId="0" fontId="0" fillId="0" borderId="27" xfId="0" applyFill="1" applyBorder="1" applyAlignment="1">
      <alignment horizontal="center" vertical="center" wrapText="1"/>
    </xf>
    <xf numFmtId="0" fontId="1" fillId="2" borderId="31" xfId="0" applyFont="1" applyFill="1" applyBorder="1" applyAlignment="1">
      <alignment horizontal="center" vertical="center"/>
    </xf>
    <xf numFmtId="0" fontId="1" fillId="2" borderId="40" xfId="0" applyFont="1" applyFill="1" applyBorder="1" applyAlignment="1">
      <alignment horizontal="center" vertical="center"/>
    </xf>
    <xf numFmtId="0" fontId="1" fillId="2" borderId="49" xfId="0" applyFont="1" applyFill="1" applyBorder="1" applyAlignment="1">
      <alignment horizontal="center" vertical="center"/>
    </xf>
    <xf numFmtId="0" fontId="1" fillId="2" borderId="47" xfId="0" applyFont="1" applyFill="1" applyBorder="1" applyAlignment="1">
      <alignment horizontal="center" vertical="center"/>
    </xf>
    <xf numFmtId="0" fontId="1" fillId="2" borderId="48" xfId="0" applyFont="1" applyFill="1" applyBorder="1" applyAlignment="1">
      <alignment horizontal="center" vertical="center"/>
    </xf>
    <xf numFmtId="0" fontId="1" fillId="2" borderId="46" xfId="0" applyFont="1" applyFill="1" applyBorder="1" applyAlignment="1">
      <alignment horizontal="center" vertical="center"/>
    </xf>
    <xf numFmtId="0" fontId="1" fillId="2" borderId="17" xfId="0" applyFont="1" applyFill="1" applyBorder="1" applyAlignment="1">
      <alignment horizontal="center" vertical="center"/>
    </xf>
    <xf numFmtId="0" fontId="1" fillId="2" borderId="50" xfId="0" applyFont="1" applyFill="1" applyBorder="1" applyAlignment="1">
      <alignment horizontal="center" vertical="center"/>
    </xf>
    <xf numFmtId="1" fontId="0" fillId="0" borderId="44" xfId="0" applyNumberFormat="1" applyFill="1" applyBorder="1" applyAlignment="1">
      <alignment horizontal="center" vertical="center"/>
    </xf>
    <xf numFmtId="1" fontId="0" fillId="0" borderId="45" xfId="0" applyNumberFormat="1" applyFill="1" applyBorder="1" applyAlignment="1">
      <alignment horizontal="center" vertical="center"/>
    </xf>
    <xf numFmtId="14" fontId="0" fillId="0" borderId="31" xfId="0" applyNumberFormat="1" applyFill="1" applyBorder="1" applyAlignment="1">
      <alignment horizontal="center" vertical="center"/>
    </xf>
    <xf numFmtId="14" fontId="0" fillId="0" borderId="49" xfId="0" applyNumberFormat="1" applyFill="1" applyBorder="1" applyAlignment="1">
      <alignment horizontal="center" vertical="center"/>
    </xf>
    <xf numFmtId="14" fontId="0" fillId="0" borderId="36" xfId="0" applyNumberFormat="1" applyFill="1" applyBorder="1" applyAlignment="1">
      <alignment horizontal="center" vertical="center"/>
    </xf>
    <xf numFmtId="14" fontId="0" fillId="0" borderId="37" xfId="0" applyNumberFormat="1" applyFill="1" applyBorder="1" applyAlignment="1">
      <alignment horizontal="center" vertical="center"/>
    </xf>
    <xf numFmtId="1" fontId="0" fillId="0" borderId="33" xfId="0" applyNumberFormat="1" applyFill="1" applyBorder="1" applyAlignment="1">
      <alignment horizontal="center" vertical="center"/>
    </xf>
    <xf numFmtId="1" fontId="0" fillId="0" borderId="35" xfId="0" applyNumberFormat="1" applyFill="1" applyBorder="1" applyAlignment="1">
      <alignment horizontal="center" vertical="center"/>
    </xf>
    <xf numFmtId="0" fontId="1" fillId="2" borderId="19" xfId="0" applyFont="1" applyFill="1" applyBorder="1" applyAlignment="1">
      <alignment horizontal="center" vertical="center"/>
    </xf>
    <xf numFmtId="0" fontId="1" fillId="2" borderId="52" xfId="0" applyFont="1" applyFill="1" applyBorder="1" applyAlignment="1">
      <alignment horizontal="center" vertical="center"/>
    </xf>
    <xf numFmtId="164" fontId="1" fillId="2" borderId="38" xfId="0" applyNumberFormat="1" applyFont="1" applyFill="1" applyBorder="1" applyAlignment="1">
      <alignment horizontal="center" vertical="center"/>
    </xf>
    <xf numFmtId="164" fontId="1" fillId="2" borderId="40" xfId="0" applyNumberFormat="1" applyFont="1" applyFill="1" applyBorder="1" applyAlignment="1">
      <alignment horizontal="center" vertical="center"/>
    </xf>
    <xf numFmtId="1" fontId="1" fillId="2" borderId="38" xfId="0" applyNumberFormat="1" applyFont="1" applyFill="1" applyBorder="1" applyAlignment="1">
      <alignment horizontal="center" vertical="center"/>
    </xf>
    <xf numFmtId="1" fontId="1" fillId="2" borderId="40" xfId="0" applyNumberFormat="1" applyFont="1" applyFill="1" applyBorder="1" applyAlignment="1">
      <alignment horizontal="center" vertical="center"/>
    </xf>
    <xf numFmtId="1" fontId="0" fillId="0" borderId="46" xfId="0" applyNumberFormat="1" applyFill="1" applyBorder="1" applyAlignment="1">
      <alignment horizontal="center" vertical="center"/>
    </xf>
    <xf numFmtId="1" fontId="0" fillId="0" borderId="17" xfId="0" applyNumberForma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1" fillId="2" borderId="9" xfId="0" applyFont="1" applyFill="1" applyBorder="1" applyAlignment="1">
      <alignment horizontal="center" vertical="center"/>
    </xf>
    <xf numFmtId="0" fontId="1" fillId="2" borderId="10" xfId="0" applyFont="1" applyFill="1" applyBorder="1" applyAlignment="1">
      <alignment horizontal="center" vertical="center"/>
    </xf>
    <xf numFmtId="0" fontId="1" fillId="2" borderId="54" xfId="0" applyFont="1" applyFill="1" applyBorder="1" applyAlignment="1">
      <alignment horizontal="center" vertical="center"/>
    </xf>
    <xf numFmtId="0" fontId="0" fillId="5" borderId="8" xfId="0" applyFill="1" applyBorder="1" applyAlignment="1">
      <alignment horizontal="center" vertical="center"/>
    </xf>
    <xf numFmtId="0" fontId="0" fillId="5" borderId="10" xfId="0" applyFill="1" applyBorder="1" applyAlignment="1">
      <alignment horizontal="center" vertical="center"/>
    </xf>
    <xf numFmtId="0" fontId="0" fillId="5" borderId="32" xfId="0" applyFill="1" applyBorder="1" applyAlignment="1">
      <alignment horizontal="center" vertical="center"/>
    </xf>
    <xf numFmtId="0" fontId="0" fillId="5" borderId="9" xfId="0" applyFill="1" applyBorder="1" applyAlignment="1">
      <alignment horizontal="center" vertical="center"/>
    </xf>
    <xf numFmtId="0" fontId="0" fillId="0" borderId="33" xfId="0" applyBorder="1" applyAlignment="1">
      <alignment horizontal="center" vertical="center"/>
    </xf>
    <xf numFmtId="0" fontId="0" fillId="0" borderId="34" xfId="0" applyBorder="1" applyAlignment="1">
      <alignment horizontal="center" vertical="center"/>
    </xf>
    <xf numFmtId="0" fontId="0" fillId="0" borderId="35" xfId="0" applyBorder="1" applyAlignment="1">
      <alignment horizontal="center" vertical="center"/>
    </xf>
    <xf numFmtId="0" fontId="0" fillId="0" borderId="36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37" xfId="0" applyBorder="1" applyAlignment="1">
      <alignment horizontal="center" vertical="center"/>
    </xf>
    <xf numFmtId="0" fontId="0" fillId="0" borderId="38" xfId="0" applyBorder="1" applyAlignment="1">
      <alignment horizontal="center" vertical="center"/>
    </xf>
    <xf numFmtId="0" fontId="0" fillId="0" borderId="39" xfId="0" applyBorder="1" applyAlignment="1">
      <alignment horizontal="center" vertical="center"/>
    </xf>
    <xf numFmtId="0" fontId="0" fillId="0" borderId="40" xfId="0" applyBorder="1" applyAlignment="1">
      <alignment horizontal="center" vertical="center"/>
    </xf>
    <xf numFmtId="0" fontId="0" fillId="5" borderId="47" xfId="0" applyFill="1" applyBorder="1" applyAlignment="1">
      <alignment horizontal="center" vertical="center"/>
    </xf>
    <xf numFmtId="0" fontId="0" fillId="5" borderId="5" xfId="0" applyFill="1" applyBorder="1" applyAlignment="1">
      <alignment horizontal="center" vertical="center"/>
    </xf>
    <xf numFmtId="0" fontId="0" fillId="5" borderId="48" xfId="0" applyFill="1" applyBorder="1" applyAlignment="1">
      <alignment horizontal="center" vertical="center"/>
    </xf>
    <xf numFmtId="0" fontId="1" fillId="2" borderId="53" xfId="0" applyFont="1" applyFill="1" applyBorder="1" applyAlignment="1">
      <alignment horizontal="center" vertical="center"/>
    </xf>
    <xf numFmtId="0" fontId="0" fillId="5" borderId="19" xfId="0" applyFill="1" applyBorder="1" applyAlignment="1">
      <alignment horizontal="center" vertical="center"/>
    </xf>
    <xf numFmtId="0" fontId="0" fillId="5" borderId="53" xfId="0" applyFill="1" applyBorder="1" applyAlignment="1">
      <alignment horizontal="center" vertical="center"/>
    </xf>
    <xf numFmtId="0" fontId="1" fillId="2" borderId="38" xfId="0" applyFont="1" applyFill="1" applyBorder="1" applyAlignment="1">
      <alignment horizontal="center" vertical="center"/>
    </xf>
    <xf numFmtId="0" fontId="1" fillId="2" borderId="39" xfId="0" applyFont="1" applyFill="1" applyBorder="1" applyAlignment="1">
      <alignment horizontal="center" vertical="center"/>
    </xf>
    <xf numFmtId="0" fontId="0" fillId="5" borderId="38" xfId="0" applyFill="1" applyBorder="1" applyAlignment="1">
      <alignment horizontal="center" vertical="center"/>
    </xf>
    <xf numFmtId="0" fontId="0" fillId="5" borderId="39" xfId="0" applyFill="1" applyBorder="1" applyAlignment="1">
      <alignment horizontal="center" vertical="center"/>
    </xf>
    <xf numFmtId="0" fontId="0" fillId="5" borderId="40" xfId="0" applyFill="1" applyBorder="1" applyAlignment="1">
      <alignment horizontal="center" vertical="center"/>
    </xf>
    <xf numFmtId="0" fontId="1" fillId="2" borderId="23" xfId="0" applyFont="1" applyFill="1" applyBorder="1" applyAlignment="1">
      <alignment horizontal="center" vertical="center"/>
    </xf>
    <xf numFmtId="0" fontId="1" fillId="2" borderId="24" xfId="0" applyFont="1" applyFill="1" applyBorder="1" applyAlignment="1">
      <alignment horizontal="center" vertical="center"/>
    </xf>
    <xf numFmtId="0" fontId="1" fillId="2" borderId="34" xfId="0" applyFont="1" applyFill="1" applyBorder="1" applyAlignment="1">
      <alignment horizontal="center" vertical="center" wrapText="1"/>
    </xf>
    <xf numFmtId="0" fontId="1" fillId="2" borderId="39" xfId="0" applyFont="1" applyFill="1" applyBorder="1" applyAlignment="1">
      <alignment horizontal="center" vertical="center" wrapText="1"/>
    </xf>
    <xf numFmtId="0" fontId="1" fillId="2" borderId="22" xfId="0" applyFont="1" applyFill="1" applyBorder="1" applyAlignment="1">
      <alignment horizontal="center" vertical="center"/>
    </xf>
    <xf numFmtId="0" fontId="1" fillId="2" borderId="18" xfId="0" applyFont="1" applyFill="1" applyBorder="1" applyAlignment="1">
      <alignment horizontal="center" vertical="center"/>
    </xf>
    <xf numFmtId="0" fontId="1" fillId="2" borderId="51" xfId="0" applyFont="1" applyFill="1" applyBorder="1" applyAlignment="1">
      <alignment horizontal="center" vertical="center"/>
    </xf>
    <xf numFmtId="0" fontId="0" fillId="5" borderId="46" xfId="0" applyFill="1" applyBorder="1" applyAlignment="1">
      <alignment horizontal="center" vertical="center"/>
    </xf>
    <xf numFmtId="0" fontId="0" fillId="5" borderId="16" xfId="0" applyFill="1" applyBorder="1" applyAlignment="1">
      <alignment horizontal="center" vertical="center"/>
    </xf>
    <xf numFmtId="0" fontId="0" fillId="5" borderId="17" xfId="0" applyFill="1" applyBorder="1" applyAlignment="1">
      <alignment horizontal="center" vertical="center"/>
    </xf>
    <xf numFmtId="0" fontId="0" fillId="5" borderId="31" xfId="0" applyFill="1" applyBorder="1" applyAlignment="1">
      <alignment horizontal="left" vertical="center"/>
    </xf>
    <xf numFmtId="0" fontId="0" fillId="5" borderId="50" xfId="0" applyFill="1" applyBorder="1" applyAlignment="1">
      <alignment horizontal="left" vertical="center"/>
    </xf>
    <xf numFmtId="0" fontId="0" fillId="5" borderId="49" xfId="0" applyFill="1" applyBorder="1" applyAlignment="1">
      <alignment horizontal="left" vertical="center"/>
    </xf>
    <xf numFmtId="0" fontId="1" fillId="2" borderId="31" xfId="0" applyFont="1" applyFill="1" applyBorder="1" applyAlignment="1">
      <alignment horizontal="center" vertical="center" wrapText="1"/>
    </xf>
    <xf numFmtId="0" fontId="1" fillId="2" borderId="50" xfId="0" applyFont="1" applyFill="1" applyBorder="1" applyAlignment="1">
      <alignment horizontal="center" vertical="center" wrapText="1"/>
    </xf>
    <xf numFmtId="0" fontId="1" fillId="2" borderId="49" xfId="0" applyFont="1" applyFill="1" applyBorder="1" applyAlignment="1">
      <alignment horizontal="center" vertical="center" wrapText="1"/>
    </xf>
    <xf numFmtId="0" fontId="0" fillId="5" borderId="59" xfId="0" applyFont="1" applyFill="1" applyBorder="1" applyAlignment="1">
      <alignment horizontal="left" vertical="center" wrapText="1"/>
    </xf>
    <xf numFmtId="0" fontId="0" fillId="5" borderId="62" xfId="0" applyFont="1" applyFill="1" applyBorder="1" applyAlignment="1">
      <alignment horizontal="left" vertical="center" wrapText="1"/>
    </xf>
    <xf numFmtId="0" fontId="0" fillId="5" borderId="60" xfId="0" applyFont="1" applyFill="1" applyBorder="1" applyAlignment="1">
      <alignment horizontal="left" vertical="center" wrapText="1"/>
    </xf>
    <xf numFmtId="0" fontId="0" fillId="5" borderId="59" xfId="0" applyFont="1" applyFill="1" applyBorder="1" applyAlignment="1">
      <alignment horizontal="center" vertical="center" wrapText="1"/>
    </xf>
    <xf numFmtId="0" fontId="0" fillId="5" borderId="62" xfId="0" applyFont="1" applyFill="1" applyBorder="1" applyAlignment="1">
      <alignment horizontal="center" vertical="center" wrapText="1"/>
    </xf>
    <xf numFmtId="0" fontId="0" fillId="5" borderId="60" xfId="0" applyFont="1" applyFill="1" applyBorder="1" applyAlignment="1">
      <alignment horizontal="center" vertical="center" wrapText="1"/>
    </xf>
    <xf numFmtId="0" fontId="0" fillId="5" borderId="29" xfId="0" applyFont="1" applyFill="1" applyBorder="1" applyAlignment="1">
      <alignment horizontal="left" vertical="center" wrapText="1"/>
    </xf>
    <xf numFmtId="0" fontId="0" fillId="5" borderId="1" xfId="0" applyFont="1" applyFill="1" applyBorder="1" applyAlignment="1">
      <alignment horizontal="left" vertical="center" wrapText="1"/>
    </xf>
    <xf numFmtId="0" fontId="0" fillId="5" borderId="30" xfId="0" applyFont="1" applyFill="1" applyBorder="1" applyAlignment="1">
      <alignment horizontal="left" vertical="center" wrapText="1"/>
    </xf>
    <xf numFmtId="0" fontId="0" fillId="5" borderId="29" xfId="0" applyFont="1" applyFill="1" applyBorder="1" applyAlignment="1">
      <alignment horizontal="center" vertical="center" wrapText="1"/>
    </xf>
    <xf numFmtId="0" fontId="0" fillId="5" borderId="1" xfId="0" applyFont="1" applyFill="1" applyBorder="1" applyAlignment="1">
      <alignment horizontal="center" vertical="center" wrapText="1"/>
    </xf>
    <xf numFmtId="0" fontId="0" fillId="5" borderId="30" xfId="0" applyFont="1" applyFill="1" applyBorder="1" applyAlignment="1">
      <alignment horizontal="center" vertical="center" wrapText="1"/>
    </xf>
    <xf numFmtId="0" fontId="0" fillId="5" borderId="14" xfId="0" applyFont="1" applyFill="1" applyBorder="1" applyAlignment="1">
      <alignment horizontal="left" vertical="center" wrapText="1"/>
    </xf>
    <xf numFmtId="0" fontId="0" fillId="5" borderId="15" xfId="0" applyFont="1" applyFill="1" applyBorder="1" applyAlignment="1">
      <alignment horizontal="left" vertical="center" wrapText="1"/>
    </xf>
    <xf numFmtId="0" fontId="0" fillId="5" borderId="21" xfId="0" applyFont="1" applyFill="1" applyBorder="1" applyAlignment="1">
      <alignment horizontal="left" vertical="center" wrapText="1"/>
    </xf>
    <xf numFmtId="0" fontId="0" fillId="5" borderId="14" xfId="0" applyFont="1" applyFill="1" applyBorder="1" applyAlignment="1">
      <alignment horizontal="center" vertical="center" wrapText="1"/>
    </xf>
    <xf numFmtId="0" fontId="0" fillId="5" borderId="15" xfId="0" applyFont="1" applyFill="1" applyBorder="1" applyAlignment="1">
      <alignment horizontal="center" vertical="center" wrapText="1"/>
    </xf>
    <xf numFmtId="0" fontId="0" fillId="5" borderId="21" xfId="0" applyFont="1" applyFill="1" applyBorder="1" applyAlignment="1">
      <alignment horizontal="center" vertical="center" wrapText="1"/>
    </xf>
    <xf numFmtId="0" fontId="1" fillId="5" borderId="46" xfId="0" applyFont="1" applyFill="1" applyBorder="1" applyAlignment="1">
      <alignment horizontal="center" vertical="center"/>
    </xf>
    <xf numFmtId="0" fontId="1" fillId="5" borderId="16" xfId="0" applyFont="1" applyFill="1" applyBorder="1" applyAlignment="1">
      <alignment horizontal="center" vertical="center"/>
    </xf>
    <xf numFmtId="0" fontId="1" fillId="5" borderId="17" xfId="0" applyFont="1" applyFill="1" applyBorder="1" applyAlignment="1">
      <alignment horizontal="center" vertical="center"/>
    </xf>
    <xf numFmtId="1" fontId="1" fillId="0" borderId="31" xfId="0" applyNumberFormat="1" applyFont="1" applyBorder="1" applyAlignment="1">
      <alignment horizontal="center" vertical="top"/>
    </xf>
    <xf numFmtId="1" fontId="1" fillId="0" borderId="50" xfId="0" applyNumberFormat="1" applyFont="1" applyBorder="1" applyAlignment="1">
      <alignment horizontal="center" vertical="top"/>
    </xf>
    <xf numFmtId="1" fontId="1" fillId="0" borderId="49" xfId="0" applyNumberFormat="1" applyFont="1" applyBorder="1" applyAlignment="1">
      <alignment horizontal="center" vertical="top"/>
    </xf>
    <xf numFmtId="0" fontId="1" fillId="0" borderId="50" xfId="0" applyFont="1" applyBorder="1" applyAlignment="1">
      <alignment horizontal="center" vertical="top"/>
    </xf>
    <xf numFmtId="0" fontId="1" fillId="0" borderId="49" xfId="0" applyFont="1" applyBorder="1" applyAlignment="1">
      <alignment horizontal="center" vertical="top"/>
    </xf>
    <xf numFmtId="0" fontId="1" fillId="0" borderId="33" xfId="0" applyFont="1" applyBorder="1" applyAlignment="1">
      <alignment horizontal="center" vertical="center"/>
    </xf>
    <xf numFmtId="0" fontId="1" fillId="0" borderId="34" xfId="0" applyFont="1" applyBorder="1" applyAlignment="1">
      <alignment horizontal="center" vertical="center"/>
    </xf>
    <xf numFmtId="0" fontId="1" fillId="0" borderId="35" xfId="0" applyFont="1" applyBorder="1" applyAlignment="1">
      <alignment horizontal="center" vertical="center"/>
    </xf>
    <xf numFmtId="0" fontId="1" fillId="0" borderId="36" xfId="0" applyFont="1" applyBorder="1" applyAlignment="1">
      <alignment horizontal="center" vertical="center"/>
    </xf>
    <xf numFmtId="0" fontId="1" fillId="0" borderId="0" xfId="0" applyFont="1" applyBorder="1" applyAlignment="1">
      <alignment horizontal="center" vertical="center"/>
    </xf>
    <xf numFmtId="0" fontId="1" fillId="0" borderId="37" xfId="0" applyFont="1" applyBorder="1" applyAlignment="1">
      <alignment horizontal="center" vertical="center"/>
    </xf>
    <xf numFmtId="0" fontId="1" fillId="0" borderId="38" xfId="0" applyFont="1" applyBorder="1" applyAlignment="1">
      <alignment horizontal="center" vertical="center"/>
    </xf>
    <xf numFmtId="0" fontId="1" fillId="0" borderId="39" xfId="0" applyFont="1" applyBorder="1" applyAlignment="1">
      <alignment horizontal="center" vertical="center"/>
    </xf>
    <xf numFmtId="0" fontId="1" fillId="0" borderId="40" xfId="0" applyFont="1" applyBorder="1" applyAlignment="1">
      <alignment horizontal="center" vertical="center"/>
    </xf>
    <xf numFmtId="0" fontId="1" fillId="2" borderId="59" xfId="0" applyFont="1" applyFill="1" applyBorder="1" applyAlignment="1">
      <alignment horizontal="center" vertical="center"/>
    </xf>
    <xf numFmtId="0" fontId="1" fillId="2" borderId="60" xfId="0" applyFont="1" applyFill="1" applyBorder="1" applyAlignment="1">
      <alignment horizontal="center" vertical="center"/>
    </xf>
    <xf numFmtId="0" fontId="1" fillId="5" borderId="47" xfId="0" applyFont="1" applyFill="1" applyBorder="1" applyAlignment="1">
      <alignment horizontal="center" vertical="center"/>
    </xf>
    <xf numFmtId="0" fontId="1" fillId="5" borderId="5" xfId="0" applyFont="1" applyFill="1" applyBorder="1" applyAlignment="1">
      <alignment horizontal="center" vertical="center"/>
    </xf>
    <xf numFmtId="0" fontId="1" fillId="5" borderId="48" xfId="0" applyFont="1" applyFill="1" applyBorder="1" applyAlignment="1">
      <alignment horizontal="center" vertical="center"/>
    </xf>
    <xf numFmtId="0" fontId="1" fillId="2" borderId="14" xfId="0" applyFont="1" applyFill="1" applyBorder="1" applyAlignment="1">
      <alignment horizontal="center" vertical="center"/>
    </xf>
    <xf numFmtId="0" fontId="1" fillId="2" borderId="21" xfId="0" applyFont="1" applyFill="1" applyBorder="1" applyAlignment="1">
      <alignment horizontal="center" vertical="center"/>
    </xf>
    <xf numFmtId="0" fontId="1" fillId="2" borderId="20" xfId="0" applyFont="1" applyFill="1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0" fillId="0" borderId="53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32" xfId="0" applyBorder="1" applyAlignment="1">
      <alignment horizontal="center" vertical="center"/>
    </xf>
    <xf numFmtId="0" fontId="0" fillId="0" borderId="54" xfId="0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1" fillId="2" borderId="65" xfId="0" applyFont="1" applyFill="1" applyBorder="1" applyAlignment="1">
      <alignment horizontal="center" vertical="center"/>
    </xf>
    <xf numFmtId="0" fontId="0" fillId="0" borderId="47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48" xfId="0" applyBorder="1" applyAlignment="1">
      <alignment horizontal="center" vertical="center"/>
    </xf>
    <xf numFmtId="0" fontId="0" fillId="3" borderId="1" xfId="0" applyFill="1" applyBorder="1" applyAlignment="1">
      <alignment horizontal="center" vertical="center"/>
    </xf>
    <xf numFmtId="49" fontId="1" fillId="2" borderId="72" xfId="0" applyNumberFormat="1" applyFont="1" applyFill="1" applyBorder="1" applyAlignment="1">
      <alignment horizontal="center" vertical="center"/>
    </xf>
    <xf numFmtId="49" fontId="1" fillId="2" borderId="69" xfId="0" applyNumberFormat="1" applyFont="1" applyFill="1" applyBorder="1" applyAlignment="1">
      <alignment horizontal="center" vertical="center"/>
    </xf>
    <xf numFmtId="49" fontId="1" fillId="2" borderId="66" xfId="0" applyNumberFormat="1" applyFont="1" applyFill="1" applyBorder="1" applyAlignment="1">
      <alignment horizontal="center" vertical="center"/>
    </xf>
    <xf numFmtId="49" fontId="1" fillId="2" borderId="67" xfId="0" applyNumberFormat="1" applyFont="1" applyFill="1" applyBorder="1" applyAlignment="1">
      <alignment horizontal="center" vertical="center"/>
    </xf>
    <xf numFmtId="0" fontId="0" fillId="3" borderId="11" xfId="0" applyFill="1" applyBorder="1" applyAlignment="1">
      <alignment horizontal="center" vertical="center"/>
    </xf>
    <xf numFmtId="0" fontId="0" fillId="3" borderId="12" xfId="0" applyFill="1" applyBorder="1" applyAlignment="1">
      <alignment horizontal="center" vertical="center"/>
    </xf>
    <xf numFmtId="0" fontId="1" fillId="2" borderId="34" xfId="0" applyFont="1" applyFill="1" applyBorder="1" applyAlignment="1">
      <alignment horizontal="center" vertical="center"/>
    </xf>
    <xf numFmtId="0" fontId="0" fillId="3" borderId="15" xfId="0" applyFill="1" applyBorder="1" applyAlignment="1">
      <alignment horizontal="center" vertical="center"/>
    </xf>
    <xf numFmtId="0" fontId="0" fillId="3" borderId="21" xfId="0" applyFill="1" applyBorder="1" applyAlignment="1">
      <alignment horizontal="center" vertical="center"/>
    </xf>
    <xf numFmtId="0" fontId="0" fillId="0" borderId="29" xfId="0" applyFont="1" applyBorder="1" applyAlignment="1">
      <alignment horizontal="center" vertical="center" wrapText="1"/>
    </xf>
    <xf numFmtId="0" fontId="0" fillId="0" borderId="1" xfId="0" applyFont="1" applyBorder="1" applyAlignment="1">
      <alignment horizontal="center" vertical="center" wrapText="1"/>
    </xf>
    <xf numFmtId="0" fontId="0" fillId="0" borderId="30" xfId="0" applyFont="1" applyBorder="1" applyAlignment="1">
      <alignment horizontal="center" vertical="center" wrapText="1"/>
    </xf>
    <xf numFmtId="0" fontId="0" fillId="0" borderId="14" xfId="0" applyFont="1" applyBorder="1" applyAlignment="1">
      <alignment horizontal="center" vertical="center" wrapText="1"/>
    </xf>
    <xf numFmtId="0" fontId="0" fillId="0" borderId="15" xfId="0" applyFont="1" applyBorder="1" applyAlignment="1">
      <alignment horizontal="center" vertical="center" wrapText="1"/>
    </xf>
    <xf numFmtId="0" fontId="0" fillId="0" borderId="21" xfId="0" applyFont="1" applyBorder="1" applyAlignment="1">
      <alignment horizontal="center" vertical="center" wrapText="1"/>
    </xf>
    <xf numFmtId="0" fontId="0" fillId="0" borderId="29" xfId="0" applyFont="1" applyBorder="1" applyAlignment="1">
      <alignment horizontal="left" vertical="center" wrapText="1"/>
    </xf>
    <xf numFmtId="0" fontId="0" fillId="0" borderId="1" xfId="0" applyFont="1" applyBorder="1" applyAlignment="1">
      <alignment horizontal="left" vertical="center" wrapText="1"/>
    </xf>
    <xf numFmtId="0" fontId="0" fillId="0" borderId="30" xfId="0" applyFont="1" applyBorder="1" applyAlignment="1">
      <alignment horizontal="left" vertical="center" wrapText="1"/>
    </xf>
    <xf numFmtId="0" fontId="0" fillId="0" borderId="14" xfId="0" applyFont="1" applyBorder="1" applyAlignment="1">
      <alignment horizontal="left" vertical="center" wrapText="1"/>
    </xf>
    <xf numFmtId="0" fontId="0" fillId="0" borderId="15" xfId="0" applyFont="1" applyBorder="1" applyAlignment="1">
      <alignment horizontal="left" vertical="center" wrapText="1"/>
    </xf>
    <xf numFmtId="0" fontId="0" fillId="0" borderId="21" xfId="0" applyFont="1" applyBorder="1" applyAlignment="1">
      <alignment horizontal="left" vertical="center" wrapText="1"/>
    </xf>
    <xf numFmtId="0" fontId="0" fillId="0" borderId="31" xfId="0" applyBorder="1" applyAlignment="1">
      <alignment horizontal="left" vertical="center"/>
    </xf>
    <xf numFmtId="0" fontId="0" fillId="0" borderId="50" xfId="0" applyBorder="1" applyAlignment="1">
      <alignment horizontal="left" vertical="center"/>
    </xf>
    <xf numFmtId="0" fontId="0" fillId="0" borderId="49" xfId="0" applyBorder="1" applyAlignment="1">
      <alignment horizontal="left" vertical="center"/>
    </xf>
    <xf numFmtId="0" fontId="0" fillId="0" borderId="59" xfId="0" applyFont="1" applyBorder="1" applyAlignment="1">
      <alignment horizontal="left" vertical="center" wrapText="1"/>
    </xf>
    <xf numFmtId="0" fontId="0" fillId="0" borderId="62" xfId="0" applyFont="1" applyBorder="1" applyAlignment="1">
      <alignment horizontal="left" vertical="center" wrapText="1"/>
    </xf>
    <xf numFmtId="0" fontId="0" fillId="0" borderId="60" xfId="0" applyFont="1" applyBorder="1" applyAlignment="1">
      <alignment horizontal="left" vertical="center" wrapText="1"/>
    </xf>
    <xf numFmtId="0" fontId="0" fillId="0" borderId="59" xfId="0" applyFont="1" applyBorder="1" applyAlignment="1">
      <alignment horizontal="center" vertical="center" wrapText="1"/>
    </xf>
    <xf numFmtId="0" fontId="0" fillId="0" borderId="62" xfId="0" applyFont="1" applyBorder="1" applyAlignment="1">
      <alignment horizontal="center" vertical="center" wrapText="1"/>
    </xf>
    <xf numFmtId="0" fontId="0" fillId="0" borderId="60" xfId="0" applyFont="1" applyBorder="1" applyAlignment="1">
      <alignment horizontal="center" vertical="center" wrapText="1"/>
    </xf>
    <xf numFmtId="0" fontId="1" fillId="0" borderId="47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48" xfId="0" applyFont="1" applyBorder="1" applyAlignment="1">
      <alignment horizontal="center" vertical="center"/>
    </xf>
    <xf numFmtId="0" fontId="1" fillId="0" borderId="46" xfId="0" applyFont="1" applyBorder="1" applyAlignment="1">
      <alignment horizontal="center" vertical="center"/>
    </xf>
    <xf numFmtId="0" fontId="1" fillId="0" borderId="16" xfId="0" applyFont="1" applyBorder="1" applyAlignment="1">
      <alignment horizontal="center" vertical="center"/>
    </xf>
    <xf numFmtId="0" fontId="1" fillId="0" borderId="17" xfId="0" applyFont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/>
    </xf>
    <xf numFmtId="0" fontId="1" fillId="2" borderId="75" xfId="0" applyFont="1" applyFill="1" applyBorder="1" applyAlignment="1">
      <alignment horizontal="center" vertical="center"/>
    </xf>
    <xf numFmtId="0" fontId="0" fillId="0" borderId="52" xfId="0" applyBorder="1" applyAlignment="1">
      <alignment horizontal="center" vertical="center"/>
    </xf>
    <xf numFmtId="0" fontId="1" fillId="2" borderId="73" xfId="0" applyFont="1" applyFill="1" applyBorder="1" applyAlignment="1">
      <alignment horizontal="center" vertical="center"/>
    </xf>
    <xf numFmtId="0" fontId="0" fillId="0" borderId="73" xfId="0" applyBorder="1" applyAlignment="1">
      <alignment horizontal="center" vertical="center"/>
    </xf>
    <xf numFmtId="0" fontId="1" fillId="0" borderId="54" xfId="0" applyFont="1" applyFill="1" applyBorder="1" applyAlignment="1">
      <alignment horizontal="center" vertical="center"/>
    </xf>
    <xf numFmtId="0" fontId="1" fillId="0" borderId="49" xfId="0" applyFont="1" applyFill="1" applyBorder="1" applyAlignment="1">
      <alignment horizontal="center" vertical="center"/>
    </xf>
    <xf numFmtId="0" fontId="1" fillId="2" borderId="32" xfId="0" applyFont="1" applyFill="1" applyBorder="1" applyAlignment="1">
      <alignment horizontal="center" vertical="center"/>
    </xf>
    <xf numFmtId="0" fontId="0" fillId="0" borderId="44" xfId="0" applyBorder="1" applyAlignment="1">
      <alignment horizontal="left" vertical="center" wrapText="1"/>
    </xf>
    <xf numFmtId="0" fontId="0" fillId="0" borderId="3" xfId="0" applyBorder="1" applyAlignment="1">
      <alignment horizontal="left" vertical="center" wrapText="1"/>
    </xf>
    <xf numFmtId="0" fontId="0" fillId="0" borderId="45" xfId="0" applyBorder="1" applyAlignment="1">
      <alignment horizontal="left" vertical="center" wrapText="1"/>
    </xf>
    <xf numFmtId="0" fontId="0" fillId="0" borderId="29" xfId="0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0" fillId="0" borderId="30" xfId="0" applyFont="1" applyBorder="1" applyAlignment="1">
      <alignment horizontal="center" vertical="center"/>
    </xf>
    <xf numFmtId="0" fontId="0" fillId="0" borderId="41" xfId="0" applyBorder="1" applyAlignment="1">
      <alignment horizontal="left" vertical="center" wrapText="1"/>
    </xf>
    <xf numFmtId="0" fontId="0" fillId="0" borderId="42" xfId="0" applyBorder="1" applyAlignment="1">
      <alignment horizontal="left" vertical="center" wrapText="1"/>
    </xf>
    <xf numFmtId="0" fontId="0" fillId="0" borderId="43" xfId="0" applyBorder="1" applyAlignment="1">
      <alignment horizontal="left" vertical="center" wrapText="1"/>
    </xf>
    <xf numFmtId="0" fontId="0" fillId="0" borderId="59" xfId="0" applyFont="1" applyBorder="1" applyAlignment="1">
      <alignment horizontal="center" vertical="center"/>
    </xf>
    <xf numFmtId="0" fontId="0" fillId="0" borderId="62" xfId="0" applyFont="1" applyBorder="1" applyAlignment="1">
      <alignment horizontal="center" vertical="center"/>
    </xf>
    <xf numFmtId="0" fontId="0" fillId="0" borderId="60" xfId="0" applyFont="1" applyBorder="1" applyAlignment="1">
      <alignment horizontal="center" vertical="center"/>
    </xf>
    <xf numFmtId="0" fontId="0" fillId="0" borderId="31" xfId="0" applyBorder="1" applyAlignment="1">
      <alignment horizontal="center" vertical="center"/>
    </xf>
    <xf numFmtId="0" fontId="0" fillId="0" borderId="50" xfId="0" applyBorder="1" applyAlignment="1">
      <alignment horizontal="center" vertical="center"/>
    </xf>
    <xf numFmtId="0" fontId="0" fillId="0" borderId="49" xfId="0" applyBorder="1" applyAlignment="1">
      <alignment horizontal="center" vertical="center"/>
    </xf>
    <xf numFmtId="0" fontId="0" fillId="3" borderId="84" xfId="0" applyFill="1" applyBorder="1" applyAlignment="1">
      <alignment horizontal="center" vertical="center"/>
    </xf>
    <xf numFmtId="0" fontId="0" fillId="3" borderId="85" xfId="0" applyFill="1" applyBorder="1" applyAlignment="1">
      <alignment horizontal="center" vertical="center"/>
    </xf>
    <xf numFmtId="0" fontId="0" fillId="3" borderId="86" xfId="0" applyFill="1" applyBorder="1" applyAlignment="1">
      <alignment horizontal="center" vertical="center"/>
    </xf>
    <xf numFmtId="0" fontId="0" fillId="3" borderId="64" xfId="0" applyFill="1" applyBorder="1" applyAlignment="1">
      <alignment horizontal="center" vertical="center"/>
    </xf>
    <xf numFmtId="0" fontId="0" fillId="2" borderId="79" xfId="0" applyFill="1" applyBorder="1" applyAlignment="1">
      <alignment horizontal="center" vertical="center"/>
    </xf>
    <xf numFmtId="0" fontId="0" fillId="2" borderId="83" xfId="0" applyFill="1" applyBorder="1" applyAlignment="1">
      <alignment horizontal="center" vertical="center"/>
    </xf>
    <xf numFmtId="0" fontId="0" fillId="0" borderId="39" xfId="0" applyBorder="1" applyAlignment="1">
      <alignment horizontal="left" vertical="center"/>
    </xf>
    <xf numFmtId="0" fontId="0" fillId="0" borderId="40" xfId="0" applyBorder="1" applyAlignment="1">
      <alignment horizontal="left" vertical="center"/>
    </xf>
    <xf numFmtId="49" fontId="1" fillId="2" borderId="65" xfId="0" applyNumberFormat="1" applyFont="1" applyFill="1" applyBorder="1" applyAlignment="1">
      <alignment horizontal="center" vertical="center"/>
    </xf>
    <xf numFmtId="49" fontId="1" fillId="2" borderId="35" xfId="0" applyNumberFormat="1" applyFont="1" applyFill="1" applyBorder="1" applyAlignment="1">
      <alignment horizontal="center" vertical="center"/>
    </xf>
    <xf numFmtId="49" fontId="1" fillId="2" borderId="33" xfId="0" applyNumberFormat="1" applyFont="1" applyFill="1" applyBorder="1" applyAlignment="1">
      <alignment horizontal="center" vertical="center"/>
    </xf>
    <xf numFmtId="49" fontId="1" fillId="2" borderId="81" xfId="0" applyNumberFormat="1" applyFont="1" applyFill="1" applyBorder="1" applyAlignment="1">
      <alignment horizontal="center" vertical="center"/>
    </xf>
    <xf numFmtId="0" fontId="0" fillId="0" borderId="31" xfId="0" applyFont="1" applyFill="1" applyBorder="1" applyAlignment="1">
      <alignment horizontal="center" vertical="center"/>
    </xf>
    <xf numFmtId="0" fontId="0" fillId="0" borderId="49" xfId="0" applyFont="1" applyFill="1" applyBorder="1" applyAlignment="1">
      <alignment horizontal="center" vertical="center"/>
    </xf>
    <xf numFmtId="0" fontId="1" fillId="2" borderId="35" xfId="0" applyFont="1" applyFill="1" applyBorder="1" applyAlignment="1">
      <alignment horizontal="center" vertical="center"/>
    </xf>
    <xf numFmtId="0" fontId="0" fillId="3" borderId="58" xfId="0" applyFill="1" applyBorder="1" applyAlignment="1">
      <alignment horizontal="center" vertical="center"/>
    </xf>
    <xf numFmtId="0" fontId="0" fillId="3" borderId="2" xfId="0" applyFill="1" applyBorder="1" applyAlignment="1">
      <alignment horizontal="center" vertical="center"/>
    </xf>
    <xf numFmtId="0" fontId="0" fillId="3" borderId="3" xfId="0" applyFill="1" applyBorder="1" applyAlignment="1">
      <alignment horizontal="center" vertical="center"/>
    </xf>
    <xf numFmtId="49" fontId="1" fillId="2" borderId="22" xfId="0" applyNumberFormat="1" applyFont="1" applyFill="1" applyBorder="1" applyAlignment="1">
      <alignment horizontal="center" vertical="center"/>
    </xf>
    <xf numFmtId="49" fontId="1" fillId="2" borderId="34" xfId="0" applyNumberFormat="1" applyFont="1" applyFill="1" applyBorder="1" applyAlignment="1">
      <alignment horizontal="center" vertical="center"/>
    </xf>
    <xf numFmtId="0" fontId="1" fillId="2" borderId="87" xfId="0" applyFont="1" applyFill="1" applyBorder="1" applyAlignment="1">
      <alignment horizontal="center" vertical="center"/>
    </xf>
    <xf numFmtId="0" fontId="0" fillId="0" borderId="41" xfId="0" applyFont="1" applyBorder="1" applyAlignment="1">
      <alignment horizontal="left" vertical="center" wrapText="1"/>
    </xf>
    <xf numFmtId="0" fontId="0" fillId="0" borderId="42" xfId="0" applyFont="1" applyBorder="1" applyAlignment="1">
      <alignment horizontal="left" vertical="center" wrapText="1"/>
    </xf>
    <xf numFmtId="0" fontId="0" fillId="0" borderId="43" xfId="0" applyFont="1" applyBorder="1" applyAlignment="1">
      <alignment horizontal="left" vertical="center" wrapText="1"/>
    </xf>
    <xf numFmtId="0" fontId="3" fillId="0" borderId="8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0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/>
    </xf>
    <xf numFmtId="0" fontId="4" fillId="0" borderId="9" xfId="0" applyFont="1" applyBorder="1" applyAlignment="1">
      <alignment horizontal="center" vertical="center"/>
    </xf>
    <xf numFmtId="0" fontId="4" fillId="0" borderId="10" xfId="0" applyFont="1" applyBorder="1" applyAlignment="1">
      <alignment horizontal="center" vertical="center"/>
    </xf>
    <xf numFmtId="0" fontId="0" fillId="3" borderId="41" xfId="0" applyFill="1" applyBorder="1" applyAlignment="1">
      <alignment horizontal="center" vertical="center"/>
    </xf>
    <xf numFmtId="0" fontId="0" fillId="3" borderId="42" xfId="0" applyFill="1" applyBorder="1" applyAlignment="1">
      <alignment horizontal="center" vertical="center"/>
    </xf>
    <xf numFmtId="0" fontId="0" fillId="3" borderId="74" xfId="0" applyFill="1" applyBorder="1" applyAlignment="1">
      <alignment horizontal="center" vertical="center"/>
    </xf>
    <xf numFmtId="0" fontId="1" fillId="2" borderId="33" xfId="0" applyFont="1" applyFill="1" applyBorder="1" applyAlignment="1">
      <alignment horizontal="center" vertical="center"/>
    </xf>
    <xf numFmtId="0" fontId="0" fillId="3" borderId="1" xfId="0" applyFill="1" applyBorder="1" applyAlignment="1">
      <alignment horizontal="center"/>
    </xf>
    <xf numFmtId="0" fontId="0" fillId="0" borderId="0" xfId="0" applyBorder="1" applyAlignment="1">
      <alignment horizontal="center"/>
    </xf>
    <xf numFmtId="0" fontId="0" fillId="3" borderId="41" xfId="0" applyFill="1" applyBorder="1" applyAlignment="1">
      <alignment horizontal="center"/>
    </xf>
    <xf numFmtId="0" fontId="0" fillId="3" borderId="42" xfId="0" applyFill="1" applyBorder="1" applyAlignment="1">
      <alignment horizontal="center"/>
    </xf>
    <xf numFmtId="0" fontId="0" fillId="3" borderId="74" xfId="0" applyFill="1" applyBorder="1" applyAlignment="1">
      <alignment horizontal="center"/>
    </xf>
    <xf numFmtId="0" fontId="0" fillId="3" borderId="76" xfId="0" applyFill="1" applyBorder="1" applyAlignment="1">
      <alignment horizontal="center" vertical="center"/>
    </xf>
    <xf numFmtId="0" fontId="0" fillId="3" borderId="77" xfId="0" applyFill="1" applyBorder="1" applyAlignment="1">
      <alignment horizontal="center" vertical="center"/>
    </xf>
    <xf numFmtId="0" fontId="5" fillId="0" borderId="8" xfId="0" applyFont="1" applyBorder="1" applyAlignment="1">
      <alignment horizontal="center" vertical="center"/>
    </xf>
    <xf numFmtId="0" fontId="5" fillId="0" borderId="9" xfId="0" applyFont="1" applyBorder="1" applyAlignment="1">
      <alignment horizontal="center" vertical="center"/>
    </xf>
    <xf numFmtId="0" fontId="5" fillId="0" borderId="10" xfId="0" applyFont="1" applyBorder="1" applyAlignment="1">
      <alignment horizontal="center" vertical="center"/>
    </xf>
    <xf numFmtId="0" fontId="0" fillId="0" borderId="0" xfId="0" applyFill="1" applyBorder="1" applyAlignment="1">
      <alignment horizontal="center" vertical="center"/>
    </xf>
    <xf numFmtId="0" fontId="0" fillId="0" borderId="1" xfId="0" applyBorder="1" applyAlignment="1">
      <alignment horizontal="left" vertical="center" wrapText="1"/>
    </xf>
    <xf numFmtId="0" fontId="0" fillId="0" borderId="58" xfId="0" applyBorder="1" applyAlignment="1">
      <alignment horizontal="left" vertical="center" wrapText="1"/>
    </xf>
    <xf numFmtId="0" fontId="0" fillId="0" borderId="44" xfId="0" applyFont="1" applyBorder="1" applyAlignment="1">
      <alignment horizontal="center" vertical="center" wrapText="1"/>
    </xf>
    <xf numFmtId="0" fontId="0" fillId="0" borderId="3" xfId="0" applyFont="1" applyBorder="1" applyAlignment="1">
      <alignment horizontal="center" vertical="center" wrapText="1"/>
    </xf>
    <xf numFmtId="0" fontId="0" fillId="0" borderId="45" xfId="0" applyFont="1" applyBorder="1" applyAlignment="1">
      <alignment horizontal="center" vertical="center" wrapText="1"/>
    </xf>
    <xf numFmtId="0" fontId="0" fillId="0" borderId="6" xfId="0" applyBorder="1" applyAlignment="1">
      <alignment horizontal="left" vertical="center" wrapText="1"/>
    </xf>
    <xf numFmtId="0" fontId="0" fillId="0" borderId="61" xfId="0" applyBorder="1" applyAlignment="1">
      <alignment horizontal="left" vertical="center" wrapText="1"/>
    </xf>
    <xf numFmtId="0" fontId="0" fillId="0" borderId="44" xfId="0" applyFont="1" applyBorder="1" applyAlignment="1">
      <alignment horizontal="center" vertical="center"/>
    </xf>
    <xf numFmtId="0" fontId="0" fillId="0" borderId="3" xfId="0" applyFont="1" applyBorder="1" applyAlignment="1">
      <alignment horizontal="center" vertical="center"/>
    </xf>
    <xf numFmtId="0" fontId="0" fillId="0" borderId="45" xfId="0" applyFont="1" applyBorder="1" applyAlignment="1">
      <alignment horizontal="center" vertical="center"/>
    </xf>
    <xf numFmtId="0" fontId="0" fillId="0" borderId="62" xfId="0" applyBorder="1" applyAlignment="1">
      <alignment horizontal="left" vertical="center" wrapText="1"/>
    </xf>
    <xf numFmtId="0" fontId="0" fillId="0" borderId="63" xfId="0" applyBorder="1" applyAlignment="1">
      <alignment horizontal="left" vertical="center" wrapText="1"/>
    </xf>
    <xf numFmtId="0" fontId="1" fillId="2" borderId="70" xfId="0" applyFont="1" applyFill="1" applyBorder="1" applyAlignment="1">
      <alignment horizontal="center" vertical="center"/>
    </xf>
    <xf numFmtId="0" fontId="0" fillId="3" borderId="16" xfId="0" applyFill="1" applyBorder="1" applyAlignment="1">
      <alignment horizontal="center" vertical="center"/>
    </xf>
    <xf numFmtId="0" fontId="0" fillId="3" borderId="17" xfId="0" applyFill="1" applyBorder="1" applyAlignment="1">
      <alignment horizontal="center" vertical="center"/>
    </xf>
    <xf numFmtId="0" fontId="0" fillId="0" borderId="50" xfId="0" applyFont="1" applyFill="1" applyBorder="1" applyAlignment="1">
      <alignment horizontal="center" vertical="center"/>
    </xf>
    <xf numFmtId="0" fontId="0" fillId="0" borderId="46" xfId="0" applyBorder="1" applyAlignment="1">
      <alignment horizontal="left" vertical="center" wrapText="1"/>
    </xf>
    <xf numFmtId="0" fontId="0" fillId="0" borderId="16" xfId="0" applyBorder="1" applyAlignment="1">
      <alignment horizontal="left" vertical="center" wrapText="1"/>
    </xf>
    <xf numFmtId="0" fontId="0" fillId="0" borderId="17" xfId="0" applyBorder="1" applyAlignment="1">
      <alignment horizontal="left" vertical="center" wrapText="1"/>
    </xf>
    <xf numFmtId="0" fontId="0" fillId="4" borderId="1" xfId="0" applyFill="1" applyBorder="1" applyAlignment="1">
      <alignment horizontal="center" vertical="center"/>
    </xf>
    <xf numFmtId="0" fontId="0" fillId="4" borderId="15" xfId="0" applyFill="1" applyBorder="1" applyAlignment="1">
      <alignment horizontal="center" vertical="center"/>
    </xf>
    <xf numFmtId="0" fontId="0" fillId="4" borderId="58" xfId="0" applyFill="1" applyBorder="1" applyAlignment="1">
      <alignment horizontal="center" vertical="center"/>
    </xf>
    <xf numFmtId="0" fontId="0" fillId="4" borderId="3" xfId="0" applyFill="1" applyBorder="1" applyAlignment="1">
      <alignment horizontal="center" vertical="center"/>
    </xf>
    <xf numFmtId="0" fontId="0" fillId="4" borderId="2" xfId="0" applyFill="1" applyBorder="1" applyAlignment="1">
      <alignment horizontal="center" vertical="center"/>
    </xf>
    <xf numFmtId="0" fontId="1" fillId="2" borderId="61" xfId="0" applyFont="1" applyFill="1" applyBorder="1" applyAlignment="1">
      <alignment horizontal="center" vertical="center"/>
    </xf>
    <xf numFmtId="0" fontId="1" fillId="2" borderId="4" xfId="0" applyFont="1" applyFill="1" applyBorder="1" applyAlignment="1">
      <alignment horizontal="center" vertical="center"/>
    </xf>
    <xf numFmtId="0" fontId="1" fillId="2" borderId="88" xfId="0" applyFont="1" applyFill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34" Type="http://schemas.openxmlformats.org/officeDocument/2006/relationships/theme" Target="theme/theme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styles" Target="styles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jpeg"/><Relationship Id="rId2" Type="http://schemas.openxmlformats.org/officeDocument/2006/relationships/image" Target="../media/image12.jpeg"/><Relationship Id="rId1" Type="http://schemas.openxmlformats.org/officeDocument/2006/relationships/image" Target="../media/image1.png"/><Relationship Id="rId6" Type="http://schemas.openxmlformats.org/officeDocument/2006/relationships/image" Target="../media/image16.jpeg"/><Relationship Id="rId5" Type="http://schemas.openxmlformats.org/officeDocument/2006/relationships/image" Target="../media/image15.jpeg"/><Relationship Id="rId4" Type="http://schemas.openxmlformats.org/officeDocument/2006/relationships/image" Target="../media/image14.jpe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.png"/><Relationship Id="rId13" Type="http://schemas.openxmlformats.org/officeDocument/2006/relationships/image" Target="../media/image11.jpeg"/><Relationship Id="rId3" Type="http://schemas.openxmlformats.org/officeDocument/2006/relationships/image" Target="../media/image18.png"/><Relationship Id="rId7" Type="http://schemas.openxmlformats.org/officeDocument/2006/relationships/image" Target="../media/image22.png"/><Relationship Id="rId12" Type="http://schemas.openxmlformats.org/officeDocument/2006/relationships/image" Target="../media/image27.png"/><Relationship Id="rId2" Type="http://schemas.openxmlformats.org/officeDocument/2006/relationships/image" Target="../media/image17.png"/><Relationship Id="rId16" Type="http://schemas.openxmlformats.org/officeDocument/2006/relationships/image" Target="../media/image30.png"/><Relationship Id="rId1" Type="http://schemas.openxmlformats.org/officeDocument/2006/relationships/image" Target="../media/image1.png"/><Relationship Id="rId6" Type="http://schemas.openxmlformats.org/officeDocument/2006/relationships/image" Target="../media/image21.png"/><Relationship Id="rId11" Type="http://schemas.openxmlformats.org/officeDocument/2006/relationships/image" Target="../media/image26.png"/><Relationship Id="rId5" Type="http://schemas.openxmlformats.org/officeDocument/2006/relationships/image" Target="../media/image20.png"/><Relationship Id="rId15" Type="http://schemas.openxmlformats.org/officeDocument/2006/relationships/image" Target="../media/image29.png"/><Relationship Id="rId10" Type="http://schemas.openxmlformats.org/officeDocument/2006/relationships/image" Target="../media/image25.png"/><Relationship Id="rId4" Type="http://schemas.openxmlformats.org/officeDocument/2006/relationships/image" Target="../media/image19.png"/><Relationship Id="rId9" Type="http://schemas.openxmlformats.org/officeDocument/2006/relationships/image" Target="../media/image24.png"/><Relationship Id="rId14" Type="http://schemas.openxmlformats.org/officeDocument/2006/relationships/image" Target="../media/image28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.png"/><Relationship Id="rId3" Type="http://schemas.openxmlformats.org/officeDocument/2006/relationships/image" Target="../media/image32.png"/><Relationship Id="rId7" Type="http://schemas.openxmlformats.org/officeDocument/2006/relationships/image" Target="../media/image36.png"/><Relationship Id="rId2" Type="http://schemas.openxmlformats.org/officeDocument/2006/relationships/image" Target="../media/image31.png"/><Relationship Id="rId1" Type="http://schemas.openxmlformats.org/officeDocument/2006/relationships/image" Target="../media/image1.png"/><Relationship Id="rId6" Type="http://schemas.openxmlformats.org/officeDocument/2006/relationships/image" Target="../media/image35.jpeg"/><Relationship Id="rId5" Type="http://schemas.openxmlformats.org/officeDocument/2006/relationships/image" Target="../media/image34.jpeg"/><Relationship Id="rId4" Type="http://schemas.openxmlformats.org/officeDocument/2006/relationships/image" Target="../media/image33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png"/><Relationship Id="rId13" Type="http://schemas.openxmlformats.org/officeDocument/2006/relationships/image" Target="../media/image47.png"/><Relationship Id="rId3" Type="http://schemas.openxmlformats.org/officeDocument/2006/relationships/image" Target="../media/image38.png"/><Relationship Id="rId7" Type="http://schemas.openxmlformats.org/officeDocument/2006/relationships/image" Target="../media/image42.png"/><Relationship Id="rId12" Type="http://schemas.openxmlformats.org/officeDocument/2006/relationships/image" Target="../media/image46.png"/><Relationship Id="rId2" Type="http://schemas.openxmlformats.org/officeDocument/2006/relationships/image" Target="../media/image37.png"/><Relationship Id="rId1" Type="http://schemas.openxmlformats.org/officeDocument/2006/relationships/image" Target="../media/image1.png"/><Relationship Id="rId6" Type="http://schemas.openxmlformats.org/officeDocument/2006/relationships/image" Target="../media/image41.png"/><Relationship Id="rId11" Type="http://schemas.openxmlformats.org/officeDocument/2006/relationships/image" Target="../media/image45.png"/><Relationship Id="rId5" Type="http://schemas.openxmlformats.org/officeDocument/2006/relationships/image" Target="../media/image40.png"/><Relationship Id="rId10" Type="http://schemas.openxmlformats.org/officeDocument/2006/relationships/image" Target="../media/image35.jpeg"/><Relationship Id="rId4" Type="http://schemas.openxmlformats.org/officeDocument/2006/relationships/image" Target="../media/image39.png"/><Relationship Id="rId9" Type="http://schemas.openxmlformats.org/officeDocument/2006/relationships/image" Target="../media/image44.png"/><Relationship Id="rId14" Type="http://schemas.openxmlformats.org/officeDocument/2006/relationships/image" Target="../media/image30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.png"/><Relationship Id="rId3" Type="http://schemas.openxmlformats.org/officeDocument/2006/relationships/image" Target="../media/image49.png"/><Relationship Id="rId7" Type="http://schemas.openxmlformats.org/officeDocument/2006/relationships/image" Target="../media/image53.jpeg"/><Relationship Id="rId2" Type="http://schemas.openxmlformats.org/officeDocument/2006/relationships/image" Target="../media/image48.png"/><Relationship Id="rId1" Type="http://schemas.openxmlformats.org/officeDocument/2006/relationships/image" Target="../media/image1.png"/><Relationship Id="rId6" Type="http://schemas.openxmlformats.org/officeDocument/2006/relationships/image" Target="../media/image52.jpeg"/><Relationship Id="rId5" Type="http://schemas.openxmlformats.org/officeDocument/2006/relationships/image" Target="../media/image51.jpeg"/><Relationship Id="rId4" Type="http://schemas.openxmlformats.org/officeDocument/2006/relationships/image" Target="../media/image50.png"/><Relationship Id="rId9" Type="http://schemas.openxmlformats.org/officeDocument/2006/relationships/image" Target="../media/image55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7.png"/><Relationship Id="rId7" Type="http://schemas.openxmlformats.org/officeDocument/2006/relationships/image" Target="../media/image60.png"/><Relationship Id="rId2" Type="http://schemas.openxmlformats.org/officeDocument/2006/relationships/image" Target="../media/image56.png"/><Relationship Id="rId1" Type="http://schemas.openxmlformats.org/officeDocument/2006/relationships/image" Target="../media/image1.png"/><Relationship Id="rId6" Type="http://schemas.openxmlformats.org/officeDocument/2006/relationships/image" Target="../media/image52.jpeg"/><Relationship Id="rId5" Type="http://schemas.openxmlformats.org/officeDocument/2006/relationships/image" Target="../media/image59.png"/><Relationship Id="rId4" Type="http://schemas.openxmlformats.org/officeDocument/2006/relationships/image" Target="../media/image58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jpeg"/><Relationship Id="rId2" Type="http://schemas.openxmlformats.org/officeDocument/2006/relationships/image" Target="../media/image61.png"/><Relationship Id="rId1" Type="http://schemas.openxmlformats.org/officeDocument/2006/relationships/image" Target="../media/image1.png"/><Relationship Id="rId4" Type="http://schemas.openxmlformats.org/officeDocument/2006/relationships/image" Target="../media/image62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63.png"/><Relationship Id="rId1" Type="http://schemas.openxmlformats.org/officeDocument/2006/relationships/image" Target="../media/image1.png"/><Relationship Id="rId5" Type="http://schemas.openxmlformats.org/officeDocument/2006/relationships/image" Target="../media/image66.png"/><Relationship Id="rId4" Type="http://schemas.openxmlformats.org/officeDocument/2006/relationships/image" Target="../media/image65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1.png"/><Relationship Id="rId6" Type="http://schemas.microsoft.com/office/2007/relationships/hdphoto" Target="../media/hdphoto1.wdp"/><Relationship Id="rId5" Type="http://schemas.openxmlformats.org/officeDocument/2006/relationships/image" Target="../media/image70.png"/><Relationship Id="rId4" Type="http://schemas.openxmlformats.org/officeDocument/2006/relationships/image" Target="../media/image69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2.png"/><Relationship Id="rId7" Type="http://schemas.openxmlformats.org/officeDocument/2006/relationships/image" Target="../media/image75.png"/><Relationship Id="rId2" Type="http://schemas.openxmlformats.org/officeDocument/2006/relationships/image" Target="../media/image71.png"/><Relationship Id="rId1" Type="http://schemas.openxmlformats.org/officeDocument/2006/relationships/image" Target="../media/image1.png"/><Relationship Id="rId6" Type="http://schemas.openxmlformats.org/officeDocument/2006/relationships/image" Target="../media/image65.png"/><Relationship Id="rId5" Type="http://schemas.openxmlformats.org/officeDocument/2006/relationships/image" Target="../media/image74.png"/><Relationship Id="rId4" Type="http://schemas.openxmlformats.org/officeDocument/2006/relationships/image" Target="../media/image73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8" Type="http://schemas.openxmlformats.org/officeDocument/2006/relationships/image" Target="../media/image82.jpeg"/><Relationship Id="rId3" Type="http://schemas.openxmlformats.org/officeDocument/2006/relationships/image" Target="../media/image77.png"/><Relationship Id="rId7" Type="http://schemas.openxmlformats.org/officeDocument/2006/relationships/image" Target="../media/image81.png"/><Relationship Id="rId2" Type="http://schemas.openxmlformats.org/officeDocument/2006/relationships/image" Target="../media/image76.png"/><Relationship Id="rId1" Type="http://schemas.openxmlformats.org/officeDocument/2006/relationships/image" Target="../media/image1.png"/><Relationship Id="rId6" Type="http://schemas.openxmlformats.org/officeDocument/2006/relationships/image" Target="../media/image80.png"/><Relationship Id="rId5" Type="http://schemas.openxmlformats.org/officeDocument/2006/relationships/image" Target="../media/image79.png"/><Relationship Id="rId4" Type="http://schemas.openxmlformats.org/officeDocument/2006/relationships/image" Target="../media/image78.png"/><Relationship Id="rId9" Type="http://schemas.openxmlformats.org/officeDocument/2006/relationships/image" Target="../media/image83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5.png"/><Relationship Id="rId7" Type="http://schemas.openxmlformats.org/officeDocument/2006/relationships/image" Target="../media/image88.png"/><Relationship Id="rId2" Type="http://schemas.openxmlformats.org/officeDocument/2006/relationships/image" Target="../media/image84.png"/><Relationship Id="rId1" Type="http://schemas.openxmlformats.org/officeDocument/2006/relationships/image" Target="../media/image1.png"/><Relationship Id="rId6" Type="http://schemas.openxmlformats.org/officeDocument/2006/relationships/image" Target="../media/image87.png"/><Relationship Id="rId5" Type="http://schemas.openxmlformats.org/officeDocument/2006/relationships/image" Target="../media/image86.png"/><Relationship Id="rId4" Type="http://schemas.openxmlformats.org/officeDocument/2006/relationships/image" Target="../media/image8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94.png"/><Relationship Id="rId3" Type="http://schemas.openxmlformats.org/officeDocument/2006/relationships/image" Target="../media/image90.png"/><Relationship Id="rId7" Type="http://schemas.openxmlformats.org/officeDocument/2006/relationships/image" Target="../media/image81.png"/><Relationship Id="rId2" Type="http://schemas.openxmlformats.org/officeDocument/2006/relationships/image" Target="../media/image89.png"/><Relationship Id="rId1" Type="http://schemas.openxmlformats.org/officeDocument/2006/relationships/image" Target="../media/image1.png"/><Relationship Id="rId6" Type="http://schemas.openxmlformats.org/officeDocument/2006/relationships/image" Target="../media/image93.png"/><Relationship Id="rId5" Type="http://schemas.openxmlformats.org/officeDocument/2006/relationships/image" Target="../media/image92.png"/><Relationship Id="rId4" Type="http://schemas.openxmlformats.org/officeDocument/2006/relationships/image" Target="../media/image9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1.png"/><Relationship Id="rId7" Type="http://schemas.openxmlformats.org/officeDocument/2006/relationships/image" Target="../media/image98.png"/><Relationship Id="rId2" Type="http://schemas.openxmlformats.org/officeDocument/2006/relationships/image" Target="../media/image95.png"/><Relationship Id="rId1" Type="http://schemas.openxmlformats.org/officeDocument/2006/relationships/image" Target="../media/image1.png"/><Relationship Id="rId6" Type="http://schemas.openxmlformats.org/officeDocument/2006/relationships/image" Target="../media/image88.png"/><Relationship Id="rId5" Type="http://schemas.openxmlformats.org/officeDocument/2006/relationships/image" Target="../media/image97.png"/><Relationship Id="rId4" Type="http://schemas.openxmlformats.org/officeDocument/2006/relationships/image" Target="../media/image9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1087287</xdr:colOff>
      <xdr:row>0</xdr:row>
      <xdr:rowOff>0</xdr:rowOff>
    </xdr:from>
    <xdr:to>
      <xdr:col>2</xdr:col>
      <xdr:colOff>616975</xdr:colOff>
      <xdr:row>5</xdr:row>
      <xdr:rowOff>9040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806" y="0"/>
          <a:ext cx="2027754" cy="95255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53914</xdr:colOff>
      <xdr:row>0</xdr:row>
      <xdr:rowOff>44928</xdr:rowOff>
    </xdr:from>
    <xdr:to>
      <xdr:col>17</xdr:col>
      <xdr:colOff>194639</xdr:colOff>
      <xdr:row>5</xdr:row>
      <xdr:rowOff>53968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2405" y="44928"/>
          <a:ext cx="2027754" cy="95255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0</xdr:colOff>
      <xdr:row>20</xdr:row>
      <xdr:rowOff>166970</xdr:rowOff>
    </xdr:from>
    <xdr:to>
      <xdr:col>2</xdr:col>
      <xdr:colOff>380717</xdr:colOff>
      <xdr:row>20</xdr:row>
      <xdr:rowOff>507150</xdr:rowOff>
    </xdr:to>
    <xdr:sp macro="" textlink="">
      <xdr:nvSpPr>
        <xdr:cNvPr id="2" name="Rombo 1"/>
        <xdr:cNvSpPr/>
      </xdr:nvSpPr>
      <xdr:spPr>
        <a:xfrm>
          <a:off x="2114550" y="9644345"/>
          <a:ext cx="380717" cy="340180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381001</xdr:colOff>
      <xdr:row>20</xdr:row>
      <xdr:rowOff>190499</xdr:rowOff>
    </xdr:from>
    <xdr:to>
      <xdr:col>7</xdr:col>
      <xdr:colOff>721179</xdr:colOff>
      <xdr:row>20</xdr:row>
      <xdr:rowOff>530678</xdr:rowOff>
    </xdr:to>
    <xdr:sp macro="" textlink="">
      <xdr:nvSpPr>
        <xdr:cNvPr id="3" name="Cruz 2"/>
        <xdr:cNvSpPr/>
      </xdr:nvSpPr>
      <xdr:spPr>
        <a:xfrm>
          <a:off x="7477126" y="9667874"/>
          <a:ext cx="340178" cy="340179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136073</xdr:colOff>
      <xdr:row>0</xdr:row>
      <xdr:rowOff>122464</xdr:rowOff>
    </xdr:from>
    <xdr:to>
      <xdr:col>10</xdr:col>
      <xdr:colOff>377883</xdr:colOff>
      <xdr:row>5</xdr:row>
      <xdr:rowOff>101918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13298" y="122464"/>
          <a:ext cx="1994410" cy="93195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40</xdr:col>
      <xdr:colOff>26217</xdr:colOff>
      <xdr:row>0</xdr:row>
      <xdr:rowOff>107829</xdr:rowOff>
    </xdr:from>
    <xdr:to>
      <xdr:col>44</xdr:col>
      <xdr:colOff>409561</xdr:colOff>
      <xdr:row>5</xdr:row>
      <xdr:rowOff>116869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01500" y="107829"/>
          <a:ext cx="2027754" cy="95255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0</xdr:colOff>
      <xdr:row>20</xdr:row>
      <xdr:rowOff>166970</xdr:rowOff>
    </xdr:from>
    <xdr:to>
      <xdr:col>2</xdr:col>
      <xdr:colOff>380717</xdr:colOff>
      <xdr:row>20</xdr:row>
      <xdr:rowOff>507150</xdr:rowOff>
    </xdr:to>
    <xdr:sp macro="" textlink="">
      <xdr:nvSpPr>
        <xdr:cNvPr id="2" name="Rombo 1"/>
        <xdr:cNvSpPr/>
      </xdr:nvSpPr>
      <xdr:spPr>
        <a:xfrm>
          <a:off x="2113359" y="4185329"/>
          <a:ext cx="380717" cy="340180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381001</xdr:colOff>
      <xdr:row>20</xdr:row>
      <xdr:rowOff>190499</xdr:rowOff>
    </xdr:from>
    <xdr:to>
      <xdr:col>7</xdr:col>
      <xdr:colOff>721179</xdr:colOff>
      <xdr:row>20</xdr:row>
      <xdr:rowOff>530678</xdr:rowOff>
    </xdr:to>
    <xdr:sp macro="" textlink="">
      <xdr:nvSpPr>
        <xdr:cNvPr id="3" name="Cruz 2"/>
        <xdr:cNvSpPr/>
      </xdr:nvSpPr>
      <xdr:spPr>
        <a:xfrm>
          <a:off x="9307287" y="3116035"/>
          <a:ext cx="340178" cy="340179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136073</xdr:colOff>
      <xdr:row>0</xdr:row>
      <xdr:rowOff>122464</xdr:rowOff>
    </xdr:from>
    <xdr:to>
      <xdr:col>10</xdr:col>
      <xdr:colOff>377883</xdr:colOff>
      <xdr:row>5</xdr:row>
      <xdr:rowOff>101918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76216" y="122464"/>
          <a:ext cx="2000250" cy="931954"/>
        </a:xfrm>
        <a:prstGeom prst="rect">
          <a:avLst/>
        </a:prstGeom>
      </xdr:spPr>
    </xdr:pic>
    <xdr:clientData/>
  </xdr:twoCellAnchor>
  <xdr:twoCellAnchor>
    <xdr:from>
      <xdr:col>4</xdr:col>
      <xdr:colOff>180976</xdr:colOff>
      <xdr:row>10</xdr:row>
      <xdr:rowOff>557891</xdr:rowOff>
    </xdr:from>
    <xdr:to>
      <xdr:col>4</xdr:col>
      <xdr:colOff>386444</xdr:colOff>
      <xdr:row>10</xdr:row>
      <xdr:rowOff>804182</xdr:rowOff>
    </xdr:to>
    <xdr:sp macro="" textlink="">
      <xdr:nvSpPr>
        <xdr:cNvPr id="22" name="Rombo 21"/>
        <xdr:cNvSpPr/>
      </xdr:nvSpPr>
      <xdr:spPr>
        <a:xfrm>
          <a:off x="4305301" y="251051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174173</xdr:colOff>
      <xdr:row>11</xdr:row>
      <xdr:rowOff>776967</xdr:rowOff>
    </xdr:from>
    <xdr:to>
      <xdr:col>4</xdr:col>
      <xdr:colOff>379641</xdr:colOff>
      <xdr:row>11</xdr:row>
      <xdr:rowOff>1023258</xdr:rowOff>
    </xdr:to>
    <xdr:sp macro="" textlink="">
      <xdr:nvSpPr>
        <xdr:cNvPr id="24" name="Rombo 23"/>
        <xdr:cNvSpPr/>
      </xdr:nvSpPr>
      <xdr:spPr>
        <a:xfrm>
          <a:off x="4298498" y="3986892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163287</xdr:colOff>
      <xdr:row>12</xdr:row>
      <xdr:rowOff>553808</xdr:rowOff>
    </xdr:from>
    <xdr:to>
      <xdr:col>4</xdr:col>
      <xdr:colOff>368755</xdr:colOff>
      <xdr:row>12</xdr:row>
      <xdr:rowOff>800099</xdr:rowOff>
    </xdr:to>
    <xdr:sp macro="" textlink="">
      <xdr:nvSpPr>
        <xdr:cNvPr id="25" name="Rombo 24"/>
        <xdr:cNvSpPr/>
      </xdr:nvSpPr>
      <xdr:spPr>
        <a:xfrm>
          <a:off x="4287612" y="5563958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180976</xdr:colOff>
      <xdr:row>13</xdr:row>
      <xdr:rowOff>498020</xdr:rowOff>
    </xdr:from>
    <xdr:to>
      <xdr:col>4</xdr:col>
      <xdr:colOff>386444</xdr:colOff>
      <xdr:row>13</xdr:row>
      <xdr:rowOff>744311</xdr:rowOff>
    </xdr:to>
    <xdr:sp macro="" textlink="">
      <xdr:nvSpPr>
        <xdr:cNvPr id="26" name="Rombo 25"/>
        <xdr:cNvSpPr/>
      </xdr:nvSpPr>
      <xdr:spPr>
        <a:xfrm>
          <a:off x="4305301" y="7308395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163287</xdr:colOff>
      <xdr:row>14</xdr:row>
      <xdr:rowOff>593270</xdr:rowOff>
    </xdr:from>
    <xdr:to>
      <xdr:col>4</xdr:col>
      <xdr:colOff>368755</xdr:colOff>
      <xdr:row>14</xdr:row>
      <xdr:rowOff>839561</xdr:rowOff>
    </xdr:to>
    <xdr:sp macro="" textlink="">
      <xdr:nvSpPr>
        <xdr:cNvPr id="27" name="Rombo 26"/>
        <xdr:cNvSpPr/>
      </xdr:nvSpPr>
      <xdr:spPr>
        <a:xfrm>
          <a:off x="4287612" y="889907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175533</xdr:colOff>
      <xdr:row>15</xdr:row>
      <xdr:rowOff>624566</xdr:rowOff>
    </xdr:from>
    <xdr:to>
      <xdr:col>4</xdr:col>
      <xdr:colOff>381001</xdr:colOff>
      <xdr:row>15</xdr:row>
      <xdr:rowOff>870857</xdr:rowOff>
    </xdr:to>
    <xdr:sp macro="" textlink="">
      <xdr:nvSpPr>
        <xdr:cNvPr id="28" name="Rombo 27"/>
        <xdr:cNvSpPr/>
      </xdr:nvSpPr>
      <xdr:spPr>
        <a:xfrm>
          <a:off x="4299858" y="1060676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189141</xdr:colOff>
      <xdr:row>16</xdr:row>
      <xdr:rowOff>576941</xdr:rowOff>
    </xdr:from>
    <xdr:to>
      <xdr:col>4</xdr:col>
      <xdr:colOff>394609</xdr:colOff>
      <xdr:row>16</xdr:row>
      <xdr:rowOff>823232</xdr:rowOff>
    </xdr:to>
    <xdr:sp macro="" textlink="">
      <xdr:nvSpPr>
        <xdr:cNvPr id="29" name="Rombo 28"/>
        <xdr:cNvSpPr/>
      </xdr:nvSpPr>
      <xdr:spPr>
        <a:xfrm>
          <a:off x="4313466" y="1235936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190501</xdr:colOff>
      <xdr:row>17</xdr:row>
      <xdr:rowOff>642255</xdr:rowOff>
    </xdr:from>
    <xdr:to>
      <xdr:col>4</xdr:col>
      <xdr:colOff>395969</xdr:colOff>
      <xdr:row>17</xdr:row>
      <xdr:rowOff>888546</xdr:rowOff>
    </xdr:to>
    <xdr:sp macro="" textlink="">
      <xdr:nvSpPr>
        <xdr:cNvPr id="31" name="Rombo 30"/>
        <xdr:cNvSpPr/>
      </xdr:nvSpPr>
      <xdr:spPr>
        <a:xfrm>
          <a:off x="4314826" y="1413918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147700</xdr:colOff>
      <xdr:row>19</xdr:row>
      <xdr:rowOff>798120</xdr:rowOff>
    </xdr:from>
    <xdr:to>
      <xdr:col>4</xdr:col>
      <xdr:colOff>353168</xdr:colOff>
      <xdr:row>19</xdr:row>
      <xdr:rowOff>1044411</xdr:rowOff>
    </xdr:to>
    <xdr:sp macro="" textlink="">
      <xdr:nvSpPr>
        <xdr:cNvPr id="32" name="Rombo 31"/>
        <xdr:cNvSpPr/>
      </xdr:nvSpPr>
      <xdr:spPr>
        <a:xfrm>
          <a:off x="4269427" y="17804575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152401</xdr:colOff>
      <xdr:row>18</xdr:row>
      <xdr:rowOff>741589</xdr:rowOff>
    </xdr:from>
    <xdr:to>
      <xdr:col>4</xdr:col>
      <xdr:colOff>357869</xdr:colOff>
      <xdr:row>18</xdr:row>
      <xdr:rowOff>987880</xdr:rowOff>
    </xdr:to>
    <xdr:sp macro="" textlink="">
      <xdr:nvSpPr>
        <xdr:cNvPr id="33" name="Rombo 32"/>
        <xdr:cNvSpPr/>
      </xdr:nvSpPr>
      <xdr:spPr>
        <a:xfrm>
          <a:off x="4276726" y="16029214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133352</xdr:colOff>
      <xdr:row>16</xdr:row>
      <xdr:rowOff>982436</xdr:rowOff>
    </xdr:from>
    <xdr:to>
      <xdr:col>4</xdr:col>
      <xdr:colOff>419100</xdr:colOff>
      <xdr:row>16</xdr:row>
      <xdr:rowOff>1240971</xdr:rowOff>
    </xdr:to>
    <xdr:sp macro="" textlink="">
      <xdr:nvSpPr>
        <xdr:cNvPr id="34" name="Cruz 33"/>
        <xdr:cNvSpPr/>
      </xdr:nvSpPr>
      <xdr:spPr>
        <a:xfrm>
          <a:off x="4257677" y="12764861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145598</xdr:colOff>
      <xdr:row>17</xdr:row>
      <xdr:rowOff>1004208</xdr:rowOff>
    </xdr:from>
    <xdr:to>
      <xdr:col>4</xdr:col>
      <xdr:colOff>431346</xdr:colOff>
      <xdr:row>17</xdr:row>
      <xdr:rowOff>1262743</xdr:rowOff>
    </xdr:to>
    <xdr:sp macro="" textlink="">
      <xdr:nvSpPr>
        <xdr:cNvPr id="35" name="Cruz 34"/>
        <xdr:cNvSpPr/>
      </xdr:nvSpPr>
      <xdr:spPr>
        <a:xfrm>
          <a:off x="4269923" y="14501133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119744</xdr:colOff>
      <xdr:row>12</xdr:row>
      <xdr:rowOff>891267</xdr:rowOff>
    </xdr:from>
    <xdr:to>
      <xdr:col>4</xdr:col>
      <xdr:colOff>405492</xdr:colOff>
      <xdr:row>12</xdr:row>
      <xdr:rowOff>1149802</xdr:rowOff>
    </xdr:to>
    <xdr:sp macro="" textlink="">
      <xdr:nvSpPr>
        <xdr:cNvPr id="18" name="Cruz 17"/>
        <xdr:cNvSpPr/>
      </xdr:nvSpPr>
      <xdr:spPr>
        <a:xfrm>
          <a:off x="4244069" y="5901417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137433</xdr:colOff>
      <xdr:row>13</xdr:row>
      <xdr:rowOff>808263</xdr:rowOff>
    </xdr:from>
    <xdr:to>
      <xdr:col>4</xdr:col>
      <xdr:colOff>423181</xdr:colOff>
      <xdr:row>13</xdr:row>
      <xdr:rowOff>1066798</xdr:rowOff>
    </xdr:to>
    <xdr:sp macro="" textlink="">
      <xdr:nvSpPr>
        <xdr:cNvPr id="19" name="Cruz 18"/>
        <xdr:cNvSpPr/>
      </xdr:nvSpPr>
      <xdr:spPr>
        <a:xfrm>
          <a:off x="4261758" y="7618638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126546</xdr:colOff>
      <xdr:row>14</xdr:row>
      <xdr:rowOff>908957</xdr:rowOff>
    </xdr:from>
    <xdr:to>
      <xdr:col>4</xdr:col>
      <xdr:colOff>412294</xdr:colOff>
      <xdr:row>14</xdr:row>
      <xdr:rowOff>1167492</xdr:rowOff>
    </xdr:to>
    <xdr:sp macro="" textlink="">
      <xdr:nvSpPr>
        <xdr:cNvPr id="20" name="Cruz 19"/>
        <xdr:cNvSpPr/>
      </xdr:nvSpPr>
      <xdr:spPr>
        <a:xfrm>
          <a:off x="4250871" y="9214757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138792</xdr:colOff>
      <xdr:row>15</xdr:row>
      <xdr:rowOff>913039</xdr:rowOff>
    </xdr:from>
    <xdr:to>
      <xdr:col>4</xdr:col>
      <xdr:colOff>424540</xdr:colOff>
      <xdr:row>15</xdr:row>
      <xdr:rowOff>1171574</xdr:rowOff>
    </xdr:to>
    <xdr:sp macro="" textlink="">
      <xdr:nvSpPr>
        <xdr:cNvPr id="21" name="Cruz 20"/>
        <xdr:cNvSpPr/>
      </xdr:nvSpPr>
      <xdr:spPr>
        <a:xfrm>
          <a:off x="4263117" y="10895239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409574</xdr:colOff>
      <xdr:row>10</xdr:row>
      <xdr:rowOff>40503</xdr:rowOff>
    </xdr:from>
    <xdr:to>
      <xdr:col>10</xdr:col>
      <xdr:colOff>190499</xdr:colOff>
      <xdr:row>10</xdr:row>
      <xdr:rowOff>1209675</xdr:rowOff>
    </xdr:to>
    <xdr:pic>
      <xdr:nvPicPr>
        <xdr:cNvPr id="23" name="Imagen 22" descr="https://lh3.googleusercontent.com/LxqX9g9ruMrLBjSviLgReUesvhxzAZzyusvg6ODobzl3HAA5R1VY4DDmLgdR7SaXOdMYl4AXYHKRhmdzi8LeKGXz6H5rjtEz12lfFlVOofmH-z1BzRZeoI4v4gcjscji-KGtPTOSLjpierF9OV77BCFLFEOyK8Aq4FrbWDrujT1NFU8zeQCorZiPNsdYltQXbw-kJVsGaKZA6thT4v8Y1Fco1T3PlBJMCFU6TUNfly49XRm14x4PzIZ9K1bT4drEfSLGU_YPdklyODTQGphDZm-9cirKUysQ4KI_1TgqDZYgd3fQZCPMZBkx2M-NjYKo8wNVfJ2vRIi_F3-l0xKQuGNv57sTk98TzW4WaPujRmtNgQb4NEkQ-HqOMtF9V9VCz-ZIQaE4zd1CxcBCu-kEdmmEyLaHQGCKBvi2rspjNEtvMj71w1ubOAdt4SNkSZSRNrAZ_K4A-sQLr2LjXlZIlUJmxJxFKGxzs6WktBDcaqGYrARHapBEcHTUe_urgkFzndEVQ6ZmX7_LhdptfojgCeeIYpj3QsdK7qPABFP8Jj9SqQ4zR2fH219eXwPIK2Ueg1IdnILGgyFH7aPYW855vYwOjK29PD9Tm6BF3V1nkI58GlgSPCLN5ZxOQ5VQ80fI55zMEN1npjGB94bgMWneX_K0cSKP4Evg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2841"/>
        <a:stretch/>
      </xdr:blipFill>
      <xdr:spPr bwMode="auto">
        <a:xfrm>
          <a:off x="8686799" y="1993128"/>
          <a:ext cx="1533525" cy="1169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523875</xdr:colOff>
      <xdr:row>12</xdr:row>
      <xdr:rowOff>57257</xdr:rowOff>
    </xdr:from>
    <xdr:to>
      <xdr:col>9</xdr:col>
      <xdr:colOff>1095374</xdr:colOff>
      <xdr:row>12</xdr:row>
      <xdr:rowOff>1752599</xdr:rowOff>
    </xdr:to>
    <xdr:pic>
      <xdr:nvPicPr>
        <xdr:cNvPr id="36" name="Imagen 35" descr="https://lh3.googleusercontent.com/xq-5NtPTFMvFeRGsP_cd7YOk1KDvsh8abDEePIvamrY8efgN2vVOHrzJzIefQIoY9Hv3C3QbmFPQaw_fmxC9_AGMafmcTmwkiSF4MfXYdn4zAHegixhd-hpT9hJKIFOARARUPOza86y6vSZglZrx72dzsI4hBG9vY6a_OinXePJeNcDsOjCF-ErpisX7ifrezhp2tSYTNr3rueJGbGbpVM1O94LtR5KFdzRq9RqA5bqPIADdanfj16vn8PCJN-dXX4S42l3BRCREfotLRXLCmYb5i4GAjmLVJYGS0mGhJIJfTdfyDoa0UOX9kSQ7yjt4flx49JUNK2TZvVFlUebcwlnEDNq0_h2xoiy7jfE_uVTcLrQ1_4Tr8GB0sFYaUzMlsT4aVcHaMFNyifg7_ssL0CflThRChq0qOoY124OiFmRtz2a9yc0D4W7eI_znE0LdDfun19GDWjuXYO0P2ojqDStop52fqCm937bNvI6k5wo5nBIlyDxXoJT1xT5sKmAChvglJQFdttwGhHyP6tl6CRGZtBcZDbC2kDM8m4c9Uf-Tt8QKViEBxU9uvGd_6aHGXs4VKaGhyIwGgx_F1IE3nNE_7f_iM5TOqYPgOfD9LKmkqtALTqiZmYrEn-kagiE1JA8Q5gQd1qFLnAkDWHe79Ebuwghqs37S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882" t="8267"/>
        <a:stretch/>
      </xdr:blipFill>
      <xdr:spPr bwMode="auto">
        <a:xfrm>
          <a:off x="8801100" y="3876782"/>
          <a:ext cx="1123949" cy="16953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438149</xdr:colOff>
      <xdr:row>11</xdr:row>
      <xdr:rowOff>43897</xdr:rowOff>
    </xdr:from>
    <xdr:to>
      <xdr:col>9</xdr:col>
      <xdr:colOff>1190625</xdr:colOff>
      <xdr:row>11</xdr:row>
      <xdr:rowOff>1784456</xdr:rowOff>
    </xdr:to>
    <xdr:pic>
      <xdr:nvPicPr>
        <xdr:cNvPr id="38" name="Imagen 37" descr="https://lh3.googleusercontent.com/S0VzIbOAp7eT_Gmxe8z0kMuVPi_F8z5IgkDDNL44gJcyAFiza080wFeciGONAnbrCVJnEnYzMeYynVGKZYZB2vLVLnLvMf51nynguLdB61CKfw2mJOwyW7KUTkx6vc9KD4INV_Be8_bP4qHela2nZog0L8mwHTzitaDlOxtFo2AHBRk6CSJrE5Q4dnfJXwlamxNZH_9ynY4KWi7RUSatMoaXlUAgr907fMFO_GCC2k_pY8TcfpfnBezrsgHB_0JKHw4kox6NK3yeUrX0J2kH_sf7HIcy8TQqdoIyM2lfKbhzvktJljDHlEbSQKhY7t86fcxYb7Htr64MNAqyvUtm8quZWE5-7sMPQ55d8lA4IVX5S4TuM-HQMNr4SV0eUe0nLN7RaLX-FZ2yl7KkYzNoCvAbr94n5p13UFLVDSTRWQRGbHI7Z4scoet2Gq4TdYjC5IdT0oyADkSCQi2-nIQao6RtQHho9aie1zDFTnVzwKZSX4y9PaIkbpm8_ljXLD-fwKjPlDQAYm2mkQQO0cdF_YljvrqoXAQiBypKLk5OEAfHiGjXHIu7zy6P-ezoivQCZfAoZ9R0QD1FvEkF_xQvAFsnDEP8WcJ9mdNq2wZ4mVOMZpmy5i-qxsM7rqkYNY0Y6-r8VPN_j9jLdbRisWFKh-U85nrAx8wl=w662-h883-no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15374" y="3253822"/>
          <a:ext cx="1304926" cy="1740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314325</xdr:colOff>
      <xdr:row>13</xdr:row>
      <xdr:rowOff>30089</xdr:rowOff>
    </xdr:from>
    <xdr:to>
      <xdr:col>9</xdr:col>
      <xdr:colOff>1190625</xdr:colOff>
      <xdr:row>13</xdr:row>
      <xdr:rowOff>1447800</xdr:rowOff>
    </xdr:to>
    <xdr:pic>
      <xdr:nvPicPr>
        <xdr:cNvPr id="39" name="Imagen 38" descr="https://lh3.googleusercontent.com/1agvOJUksGs3tfPvuSTS6FYjOwCvLYEE4wK8h8TgtA3Q-JKTVP3HL8P-qQaOaBTJVgfduRe2sxYmt12auFKPst8euGCedoY2yIbJxBdyXorCXSMxMGnI-Oq61_YXEEW4DuHnnrzdL81QO8RkcLgZDmoeEfodzL756VLkRXa4Pd-DeBGKGfjKh4psOj1QKaWn8YhWn-twglv9MxcvNAkqiZpJo-T7mTa3cB84TN7IltUfKBPyJTePArB8D0dN3M1Wu4sRTHDUfawhPfxJgXhsoAkZvIGPkYLO8Zv8po96uXsHPwaoNl34xIHmA8Kbl0FoQ-2nF9mmZd7ua4sl5kJ3QKNXEmm0NGBNRXlgtDyVt_AYN7v1iX1Sq129MS7fLLjMecB2A7rp01SPJmy-R1sijNltQaxgCspSFSovdjJCAb8qw4ZmvkY3db65kDnueaylOLi6TP9BFaGgxd_EhzMPMfbtxLUfZE1Sc4xk53nHvOfvUAEZr9QbVql2PF-NfgS9D_xZ8melKQ75GwnycduGZk1Zo1kgz1ZHUsjPhI9c0wWYPNCYh0Dcl84dVHl0DjH_nCPq79x1ulUhFYFs2raxClzSFq_XAnurHd049Pw5ds1qV8am_rDCBjmsGNe3R5TwSBt46NWLUYi7hgyg7xJe8-tQI02CzuLH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173" r="20241" b="31492"/>
        <a:stretch/>
      </xdr:blipFill>
      <xdr:spPr bwMode="auto">
        <a:xfrm>
          <a:off x="8591550" y="6840464"/>
          <a:ext cx="1428750" cy="14177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247649</xdr:colOff>
      <xdr:row>14</xdr:row>
      <xdr:rowOff>38635</xdr:rowOff>
    </xdr:from>
    <xdr:to>
      <xdr:col>10</xdr:col>
      <xdr:colOff>161924</xdr:colOff>
      <xdr:row>14</xdr:row>
      <xdr:rowOff>1628775</xdr:rowOff>
    </xdr:to>
    <xdr:pic>
      <xdr:nvPicPr>
        <xdr:cNvPr id="40" name="Imagen 39" descr="https://lh3.googleusercontent.com/KUaSSzxNY95xAa9cX7s96xCAdtW-ZbI2BqPSrYIkEJQriQR4sEqmhdY2grH6djc-mzThNYFYaJtqrnFx3Q37SmmmpHtr4g-eo2B6gEYMDQSs4DnW6-qbUMl4mTAIfwPcq_d0oURD-_l06C6V5oBaTiZDdw2X3no2hIlVbqJ4HR_15UTVxVGN0NR7uSI_fDeAK_qaYDiArgZMCgmleLnuCWT0lOIP7gj4QDxwHyGipKQI14_m4YpRTtGqwl_DVrjMYtjSbrFzcFCsbNKFl8w9pRL125jxcm7yJYjATLOQVSG-dM1VVephagNr-6Y_Fh-G0U8Pd6aEqoqYcadvSn5gzko6cSFrI9DMRUlPdf8PFZEpUoioMI3Fd_bb8WhnAfKUXNfVvY0xrfUqEiEXAUtYeygwEZRXS0CFEWcvy3pXS15i31fH_dnIffDZuTQJVk4IuwIaxsTnP-nP4BamrO9d_C4cWzv3Du-pVc7k5ZgrvSNiK4UmOYps6YP2brOLeDVyenLbH7Th4P3qO7RHvXldXNE1uK7kWjAAxGmMlFwfUQjjThFlMjaeOP8ZrrtseXjKGc4FiM085Kr6EmTSKyqX_kugMkrGZCHRlKUpKZLol5B-T05sLHrAUsJAX5NLbZM8Xvq0KcUpL-HrvcDNKzpztHQRxcx-8y5Y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479"/>
        <a:stretch/>
      </xdr:blipFill>
      <xdr:spPr bwMode="auto">
        <a:xfrm>
          <a:off x="8524874" y="8344435"/>
          <a:ext cx="1666875" cy="1590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238124</xdr:colOff>
      <xdr:row>15</xdr:row>
      <xdr:rowOff>62632</xdr:rowOff>
    </xdr:from>
    <xdr:to>
      <xdr:col>10</xdr:col>
      <xdr:colOff>209549</xdr:colOff>
      <xdr:row>15</xdr:row>
      <xdr:rowOff>1762125</xdr:rowOff>
    </xdr:to>
    <xdr:pic>
      <xdr:nvPicPr>
        <xdr:cNvPr id="41" name="Imagen 40" descr="https://lh3.googleusercontent.com/SBw36-OGsK_08OZvzCJXoY8fxar_ePV-zZPN5PiHBJU7ZMnaZyE2OhmgmMutdK0GxFEUV_JqAkUvycxnCuJosU7Pyje_Aqgx-PFeIC8LEt5oSGMqgZmQIvG_YFmnH88jC11H22S1E5r1HGAw9VwxDBwycSWOpWqX-kl18AYixnx76ZH3vir2XwudGf5YjCoXYrTF3VpKqHIshCW4g3J8hJWUwYK1ehQuLkHEEBBK4056XYEu1uLsneBmrWAO6NGAALzAXZv6b0tU_0N1qWsvicjWER_NTOr_0G0xaCRRol-sT2mTIg_uALQAWet0yYIBGf3Wk0qkKoi4Bpj8QhrYkQ8VPuD5vYBwk2Mif9_uYvcR7niXKNIjJCnmZxgvd8flPviiG8sQcJ0Ng5_KWTcptjboxgBHrkdO4Y7B6Yy1yiTPmTWtELCB0GVI2bv0fDx8E8ciXQnqqzImchaU6lK92p2-UGDmaAa6_PVauCcQE2zw1r1Kh7_Z9y_z35-tK5gfkYvbwOhaHwjHw_sYaGgmxWUQZ90vTBEkO_WPlGrcDARodLQrYyWuqnWN_W9gHwUmr3FCJi_cSKKQ5QFxrnsNc4s38dqYpNsdHZ2JKYoMaL5DmE4DbjFs-Ih7DLR14YzYjLgUs_TQBIiqh6hU980Kz5dvV80I11bo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6095"/>
        <a:stretch/>
      </xdr:blipFill>
      <xdr:spPr bwMode="auto">
        <a:xfrm>
          <a:off x="8515349" y="10044832"/>
          <a:ext cx="1724025" cy="16994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152400</xdr:colOff>
      <xdr:row>16</xdr:row>
      <xdr:rowOff>39981</xdr:rowOff>
    </xdr:from>
    <xdr:to>
      <xdr:col>10</xdr:col>
      <xdr:colOff>400049</xdr:colOff>
      <xdr:row>16</xdr:row>
      <xdr:rowOff>1657350</xdr:rowOff>
    </xdr:to>
    <xdr:pic>
      <xdr:nvPicPr>
        <xdr:cNvPr id="42" name="Imagen 41" descr="https://lh3.googleusercontent.com/_XS5abyc-7a_L_1Wo3NY1s7WLKx7jr6GRnrkhFQI3UOzyD_KP_jSuupPYXTc-6F6Cxzoa679gZOVMSks1WYdRd1P0Nb_CLZ7NZHt148BRvgPqxC-1hc8HnzZsFGbi1SbYDLdgViepOe1Hwq94pkdK-drfEiTYRlfC3tirnb87ZiZMqGCRGRLU9FXHg8r4v7Zno_k8XS3yLmiw2K7xJU2HGkrP2HpvAJp1zgs3prdj-3ONrWM3iobWANLqnzeJA2jPHjDL1yb06n2ovoHfTZzCre1ASDy1e9HTkn6MSBy9-TiGXcXvqMzCDJYiBkS7hPxdLSJVfC9u1-AMa2_8KBNcIV6OJOIsrrIBb4m9x9Bn197waBM_7-JOxOg1VYsaI_AHWuPey2MjVlQpHMabIy2cxR9lBSTbDjsSygy7qYpe-LNL8lXjpB8UrAwfzZpD7wu-BzMol4K3nXgFe6u8i7xgNa-a_vtU7NdP7K3jPFtE8rOZ3eiEgo0G_ATv4Q1jLtskmL3EHp2os61U4AKOWmWTWrv58j1kksf4yZYXnXARpbtKwFDlxEMxf6m0GUM5jDE1j_5d1N9LuHT7UfgQObvh49-Rzt6veFLErILhMIDRlBr69XDtEzz6mG-bXX_jcyZ8V_voWpA1xoxOWn3s6TcDUSogppeEEWP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9379"/>
        <a:stretch/>
      </xdr:blipFill>
      <xdr:spPr bwMode="auto">
        <a:xfrm>
          <a:off x="8429625" y="11822406"/>
          <a:ext cx="2000249" cy="16173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285750</xdr:colOff>
      <xdr:row>17</xdr:row>
      <xdr:rowOff>52364</xdr:rowOff>
    </xdr:from>
    <xdr:to>
      <xdr:col>10</xdr:col>
      <xdr:colOff>95249</xdr:colOff>
      <xdr:row>17</xdr:row>
      <xdr:rowOff>1744003</xdr:rowOff>
    </xdr:to>
    <xdr:pic>
      <xdr:nvPicPr>
        <xdr:cNvPr id="43" name="Imagen 42" descr="https://lh3.googleusercontent.com/1PndiqbPp1V6f_hstlsqrMrKiaNW9_M_rDVJr1pjZQ9KtielftBdX0Xfqz0UzznifRYROTa80ZTvdD2f8Z-fiPnSD27jQ0oaCG3En4GXeSqb6n_6E5RKDCmx_6Nj5lYFsZhlqqmFnUJhxAZEw4sEJU5SIXc1He2Szxz8w5vbudcgK0cfN8MVDkK23sId0g66L2r6v62JglcgyYe-aS2VDhYi4qIquVBcAY7RJLIhjCewr3GgPblLoRIL7muMyxEfYW1P1wpiF5jtbu7-RDfp0Z3hPk_ucEaGEaDb9eml9k8ciRW_QsLLQfe9qIvZ4b15Dl9cCmFAMkzR3uSRex0HnVKqLgLJnQi8ddsDdN_Im_mq8V0Ib21WRGTbGiPz7sFjVTuZmw5K2pTvymVjjH5gNF8m-9-zz9ysyC72lv0Ac-25Bj1KOg5qYhEAxrNiODlZrazzjwAoBJtcEoPpLPkahmxH1cKph-9M8SG7N9DRAOcsXay70-JL9MS1C16TaRV2XvqSRlPDdMWAV22rpRZO7y6tCIahYp3vOi5B7IhbhWYAM4jKrDipsxW8jgWv0twmscFosXVCpTJEcfGHWz-htsi4_mlTmzH71D1fEIdGiWMCX6e29871EUtQGOXV3CqXLuxKgT4DWKgaCZ5VhaKtYo1rxU_wRsn8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8067" b="49717"/>
        <a:stretch/>
      </xdr:blipFill>
      <xdr:spPr bwMode="auto">
        <a:xfrm>
          <a:off x="8562975" y="13549289"/>
          <a:ext cx="1562099" cy="16916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247649</xdr:colOff>
      <xdr:row>18</xdr:row>
      <xdr:rowOff>50214</xdr:rowOff>
    </xdr:from>
    <xdr:to>
      <xdr:col>10</xdr:col>
      <xdr:colOff>142874</xdr:colOff>
      <xdr:row>18</xdr:row>
      <xdr:rowOff>1638299</xdr:rowOff>
    </xdr:to>
    <xdr:pic>
      <xdr:nvPicPr>
        <xdr:cNvPr id="44" name="Imagen 43" descr="https://lh3.googleusercontent.com/_3LXLMBuBHfUf4rmes0O93gfNmgGnWcOBQnRFUKmi-E-safUl-_QDAQtCrpucf3M73D8sfiW-b7tf0G9DWw1QPtKbPUwIEPtequSfO9hfFJZPVys8fzxz4kcmW3L_I78BBtEC7C4AOlHHQcmJuIODDuPBytEJYkklpCOA5DW1LwwEtQZz-peu0MKyzkH0K2MhZpiHRSVSYxClHqdNfXGbuXbcVtGzZK38wv6BWPjNT9fkBZVOH1cpGxYWx_-AMxJIKtl5m4w1h4KGiwuhTNrQWnhmVdZcntDj3CvWj7tqGc4D_TXB0eJ-56_3Vse8rqCg_Rb546rGsZvcyiLDqwwCNDJvX_gahTfgm52agXEsOOP0icN087nSYeMFt8aBRnJN1qi5VNWRPeU4NJ-ReEaoqOGKYnidbn11H8NjCNbPHk2g981kexuy2yp0GoktYB4bee2Y4JV4N5ksdJokPPXBQd1n0oBldckB0CPoLzTbS4BI7bQ1LLCilRE56aSPX2AIXSzpXhwPZj_foxUl2q5Ehgh7QYj7JAPz6PEUQi41NuYoqOs6P2EAWWkIZPvLlE1803rBPN2vWgmsS4WG_pu9Qdw6UMWSZr4rGMzegpVqxZs14HjfJY1CWtfhp-Ln2EIwPQ5Tli7fWb7i_nxGVrfyICjxzbt7fk8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747"/>
        <a:stretch/>
      </xdr:blipFill>
      <xdr:spPr bwMode="auto">
        <a:xfrm>
          <a:off x="8524874" y="15337839"/>
          <a:ext cx="1647825" cy="1588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119698</xdr:colOff>
      <xdr:row>19</xdr:row>
      <xdr:rowOff>51953</xdr:rowOff>
    </xdr:from>
    <xdr:to>
      <xdr:col>10</xdr:col>
      <xdr:colOff>415636</xdr:colOff>
      <xdr:row>19</xdr:row>
      <xdr:rowOff>1956954</xdr:rowOff>
    </xdr:to>
    <xdr:pic>
      <xdr:nvPicPr>
        <xdr:cNvPr id="37" name="Imagen 36" descr="https://lh3.googleusercontent.com/R4keuEcNeOQtDkMszXt3nToi0YwpMrUmdSbYDmToe2YxPvTzCSuNXcAIIVRpMKFGE4rIYG2VIbOVJt-4TUNSL7t6iBrvxMRpzigQ9BWJ2AzAzt_bnvzpmN-zwcAmAke1Z9lN55k6RXdYweHBPiSnhzJYgITOD4duFdchuQv7ke6qqm93Op0bzKAMYnMjEj-9-YCpGKOjmn9zcsr_KRORgfeIKDXFEpEIU-KX3V-QgVrwcx27C5yXQ03fDBJ2cS-Pv0iqDJfEHh-1g6wfimSG9KCfjBQQzqkHexpNVDXqg9Gn4D43mSk2hDeKP9s79XnyB9SSAUlWDJokAshqZI748xaQYXR0D8FoSd-3esjHRkjZn9q0JGa2Lh3tMtHtIitHKjfxFs5kNQve6uFEcEOoHvuoyKet6JZSCkfpwuP0Msx0X3WVLe94cDg7GAjsrv7CLnL3Zt-kAeLrztuRiKw67M7HIg5ur-3_wAmZ1HXFXWF0rI6DUWpG1HBlUs0lP4OaJ0Snq_F5nZ-bQJeRqt0PyNgSWznki7dukuEp8CYzWPg7QKY08mxZyVXro4grYcM0MEqJoIFvVxerzZtX6173i3-rmhq2c-1xtfadEq196CuRMb2Rq6YwJB1aQqj0NNDQ5VqhMVRf0MXaouTlpyKCUcM-YMHZEB0G=w662-h882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2" t="32487" r="37723" b="39550"/>
        <a:stretch/>
      </xdr:blipFill>
      <xdr:spPr bwMode="auto">
        <a:xfrm>
          <a:off x="8397789" y="17058408"/>
          <a:ext cx="2045074" cy="1905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25</xdr:col>
      <xdr:colOff>35202</xdr:colOff>
      <xdr:row>0</xdr:row>
      <xdr:rowOff>99391</xdr:rowOff>
    </xdr:from>
    <xdr:to>
      <xdr:col>30</xdr:col>
      <xdr:colOff>1243</xdr:colOff>
      <xdr:row>5</xdr:row>
      <xdr:rowOff>108431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79777" y="99391"/>
          <a:ext cx="2023441" cy="96154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352426</xdr:colOff>
      <xdr:row>16</xdr:row>
      <xdr:rowOff>176892</xdr:rowOff>
    </xdr:from>
    <xdr:to>
      <xdr:col>3</xdr:col>
      <xdr:colOff>4083</xdr:colOff>
      <xdr:row>16</xdr:row>
      <xdr:rowOff>517072</xdr:rowOff>
    </xdr:to>
    <xdr:sp macro="" textlink="">
      <xdr:nvSpPr>
        <xdr:cNvPr id="2" name="Rombo 1"/>
        <xdr:cNvSpPr/>
      </xdr:nvSpPr>
      <xdr:spPr>
        <a:xfrm>
          <a:off x="2466976" y="3272517"/>
          <a:ext cx="366032" cy="340180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381001</xdr:colOff>
      <xdr:row>16</xdr:row>
      <xdr:rowOff>190499</xdr:rowOff>
    </xdr:from>
    <xdr:to>
      <xdr:col>7</xdr:col>
      <xdr:colOff>721179</xdr:colOff>
      <xdr:row>16</xdr:row>
      <xdr:rowOff>530678</xdr:rowOff>
    </xdr:to>
    <xdr:sp macro="" textlink="">
      <xdr:nvSpPr>
        <xdr:cNvPr id="3" name="Cruz 2"/>
        <xdr:cNvSpPr/>
      </xdr:nvSpPr>
      <xdr:spPr>
        <a:xfrm>
          <a:off x="9277351" y="3095624"/>
          <a:ext cx="340178" cy="340179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136073</xdr:colOff>
      <xdr:row>0</xdr:row>
      <xdr:rowOff>122464</xdr:rowOff>
    </xdr:from>
    <xdr:to>
      <xdr:col>10</xdr:col>
      <xdr:colOff>378280</xdr:colOff>
      <xdr:row>5</xdr:row>
      <xdr:rowOff>101918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42198" y="122464"/>
          <a:ext cx="1994807" cy="931954"/>
        </a:xfrm>
        <a:prstGeom prst="rect">
          <a:avLst/>
        </a:prstGeom>
      </xdr:spPr>
    </xdr:pic>
    <xdr:clientData/>
  </xdr:twoCellAnchor>
  <xdr:twoCellAnchor>
    <xdr:from>
      <xdr:col>4</xdr:col>
      <xdr:colOff>309842</xdr:colOff>
      <xdr:row>10</xdr:row>
      <xdr:rowOff>457200</xdr:rowOff>
    </xdr:from>
    <xdr:to>
      <xdr:col>4</xdr:col>
      <xdr:colOff>515310</xdr:colOff>
      <xdr:row>10</xdr:row>
      <xdr:rowOff>703491</xdr:rowOff>
    </xdr:to>
    <xdr:sp macro="" textlink="">
      <xdr:nvSpPr>
        <xdr:cNvPr id="6" name="Rombo 5"/>
        <xdr:cNvSpPr/>
      </xdr:nvSpPr>
      <xdr:spPr>
        <a:xfrm>
          <a:off x="4803401" y="2418229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321048</xdr:colOff>
      <xdr:row>11</xdr:row>
      <xdr:rowOff>772085</xdr:rowOff>
    </xdr:from>
    <xdr:to>
      <xdr:col>4</xdr:col>
      <xdr:colOff>526516</xdr:colOff>
      <xdr:row>11</xdr:row>
      <xdr:rowOff>1018376</xdr:rowOff>
    </xdr:to>
    <xdr:sp macro="" textlink="">
      <xdr:nvSpPr>
        <xdr:cNvPr id="7" name="Rombo 6"/>
        <xdr:cNvSpPr/>
      </xdr:nvSpPr>
      <xdr:spPr>
        <a:xfrm>
          <a:off x="4814607" y="413385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330573</xdr:colOff>
      <xdr:row>12</xdr:row>
      <xdr:rowOff>714935</xdr:rowOff>
    </xdr:from>
    <xdr:to>
      <xdr:col>4</xdr:col>
      <xdr:colOff>536041</xdr:colOff>
      <xdr:row>12</xdr:row>
      <xdr:rowOff>961226</xdr:rowOff>
    </xdr:to>
    <xdr:sp macro="" textlink="">
      <xdr:nvSpPr>
        <xdr:cNvPr id="8" name="Rombo 7"/>
        <xdr:cNvSpPr/>
      </xdr:nvSpPr>
      <xdr:spPr>
        <a:xfrm>
          <a:off x="4824132" y="6396317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319367</xdr:colOff>
      <xdr:row>13</xdr:row>
      <xdr:rowOff>656105</xdr:rowOff>
    </xdr:from>
    <xdr:to>
      <xdr:col>4</xdr:col>
      <xdr:colOff>524835</xdr:colOff>
      <xdr:row>13</xdr:row>
      <xdr:rowOff>902396</xdr:rowOff>
    </xdr:to>
    <xdr:sp macro="" textlink="">
      <xdr:nvSpPr>
        <xdr:cNvPr id="9" name="Rombo 8"/>
        <xdr:cNvSpPr/>
      </xdr:nvSpPr>
      <xdr:spPr>
        <a:xfrm>
          <a:off x="4812926" y="822007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321048</xdr:colOff>
      <xdr:row>14</xdr:row>
      <xdr:rowOff>612401</xdr:rowOff>
    </xdr:from>
    <xdr:to>
      <xdr:col>4</xdr:col>
      <xdr:colOff>526516</xdr:colOff>
      <xdr:row>14</xdr:row>
      <xdr:rowOff>858692</xdr:rowOff>
    </xdr:to>
    <xdr:sp macro="" textlink="">
      <xdr:nvSpPr>
        <xdr:cNvPr id="10" name="Rombo 9"/>
        <xdr:cNvSpPr/>
      </xdr:nvSpPr>
      <xdr:spPr>
        <a:xfrm>
          <a:off x="4814607" y="9946901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326091</xdr:colOff>
      <xdr:row>15</xdr:row>
      <xdr:rowOff>953621</xdr:rowOff>
    </xdr:from>
    <xdr:to>
      <xdr:col>4</xdr:col>
      <xdr:colOff>531559</xdr:colOff>
      <xdr:row>15</xdr:row>
      <xdr:rowOff>1199912</xdr:rowOff>
    </xdr:to>
    <xdr:sp macro="" textlink="">
      <xdr:nvSpPr>
        <xdr:cNvPr id="11" name="Rombo 10"/>
        <xdr:cNvSpPr/>
      </xdr:nvSpPr>
      <xdr:spPr>
        <a:xfrm>
          <a:off x="4819650" y="12013827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271742</xdr:colOff>
      <xdr:row>13</xdr:row>
      <xdr:rowOff>970430</xdr:rowOff>
    </xdr:from>
    <xdr:to>
      <xdr:col>4</xdr:col>
      <xdr:colOff>557490</xdr:colOff>
      <xdr:row>13</xdr:row>
      <xdr:rowOff>1228965</xdr:rowOff>
    </xdr:to>
    <xdr:sp macro="" textlink="">
      <xdr:nvSpPr>
        <xdr:cNvPr id="12" name="Cruz 11"/>
        <xdr:cNvSpPr/>
      </xdr:nvSpPr>
      <xdr:spPr>
        <a:xfrm>
          <a:off x="4765301" y="8534401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282948</xdr:colOff>
      <xdr:row>14</xdr:row>
      <xdr:rowOff>945776</xdr:rowOff>
    </xdr:from>
    <xdr:to>
      <xdr:col>4</xdr:col>
      <xdr:colOff>568696</xdr:colOff>
      <xdr:row>14</xdr:row>
      <xdr:rowOff>1204311</xdr:rowOff>
    </xdr:to>
    <xdr:sp macro="" textlink="">
      <xdr:nvSpPr>
        <xdr:cNvPr id="13" name="Cruz 12"/>
        <xdr:cNvSpPr/>
      </xdr:nvSpPr>
      <xdr:spPr>
        <a:xfrm>
          <a:off x="4776507" y="10280276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271742</xdr:colOff>
      <xdr:row>10</xdr:row>
      <xdr:rowOff>838200</xdr:rowOff>
    </xdr:from>
    <xdr:to>
      <xdr:col>4</xdr:col>
      <xdr:colOff>557490</xdr:colOff>
      <xdr:row>10</xdr:row>
      <xdr:rowOff>1096735</xdr:rowOff>
    </xdr:to>
    <xdr:sp macro="" textlink="">
      <xdr:nvSpPr>
        <xdr:cNvPr id="14" name="Cruz 13"/>
        <xdr:cNvSpPr/>
      </xdr:nvSpPr>
      <xdr:spPr>
        <a:xfrm>
          <a:off x="4765301" y="2799229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273423</xdr:colOff>
      <xdr:row>11</xdr:row>
      <xdr:rowOff>1124510</xdr:rowOff>
    </xdr:from>
    <xdr:to>
      <xdr:col>4</xdr:col>
      <xdr:colOff>559171</xdr:colOff>
      <xdr:row>11</xdr:row>
      <xdr:rowOff>1383045</xdr:rowOff>
    </xdr:to>
    <xdr:sp macro="" textlink="">
      <xdr:nvSpPr>
        <xdr:cNvPr id="15" name="Cruz 14"/>
        <xdr:cNvSpPr/>
      </xdr:nvSpPr>
      <xdr:spPr>
        <a:xfrm>
          <a:off x="4766982" y="4486275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292473</xdr:colOff>
      <xdr:row>12</xdr:row>
      <xdr:rowOff>1095935</xdr:rowOff>
    </xdr:from>
    <xdr:to>
      <xdr:col>4</xdr:col>
      <xdr:colOff>578221</xdr:colOff>
      <xdr:row>12</xdr:row>
      <xdr:rowOff>1354470</xdr:rowOff>
    </xdr:to>
    <xdr:sp macro="" textlink="">
      <xdr:nvSpPr>
        <xdr:cNvPr id="16" name="Cruz 15"/>
        <xdr:cNvSpPr/>
      </xdr:nvSpPr>
      <xdr:spPr>
        <a:xfrm>
          <a:off x="4786032" y="6777317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9</xdr:col>
      <xdr:colOff>123825</xdr:colOff>
      <xdr:row>10</xdr:row>
      <xdr:rowOff>38100</xdr:rowOff>
    </xdr:from>
    <xdr:to>
      <xdr:col>9</xdr:col>
      <xdr:colOff>1009650</xdr:colOff>
      <xdr:row>10</xdr:row>
      <xdr:rowOff>1362075</xdr:rowOff>
    </xdr:to>
    <xdr:pic>
      <xdr:nvPicPr>
        <xdr:cNvPr id="17" name="Imagen 16" descr="https://lh3.googleusercontent.com/bqzHntrRyj6wJhs37Nbm0O_Tqt0HC0D2p_m1VbdbhA4mi9X6_yXy2jEU8pWXkIgmGAJzj9ahTr_6wgj1SsbRpUrriiA6qYK8MFBCE4z33rXU0uMx_Yv_Q822Wzgi8ljyDYQqGweClgYM4aPUhg7Lb4w--Q2FfJayl_QBJMuyJ8QeLoP7ed48ydJHIekGkfKRIQ9X8zeXx-aifTdoMwKaN3uoKf_eaK_i-Xkxv_OUfaLuTYRVkOkyO6XF3OcNuFXXGvLuFYeixytg1494R68xKKJPC6JHGriyuzx2KJhV54hN38DK4aRaoaQRQj9SY4uEMuG41j-J6mKEiXyFxiC1E7CDI-5m-owBSbnJ-Nj2LGCFJme2bUZrTeOiQ2ac6YVzQBDP2Vv_zjVHQfOpmxfSQoVuwZzNyOx1LClFrbUrhC-xcmAtmTRDd_CG6qFMepWTsPbTolzVsywdhJVbO6L6vE11IFI46OAF--VzM98nIYIeyMlrNp_FnaMrOe1xm6vaZWnWO1HY-JKD0Ez2rxG1u7VqZihJC900JD-nioEUmle-eOUVuf8J1uYo--JKWbukrIKYlfC4vTBogTHjrdkBGPyEIF28Jx8kiXNij8NPXgcDhfyIj1T2iHF4gpNuDrNgkwlAprD5bJ77Ldc2_9dA0weCnl-DpT1-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46" t="42469" r="65106" b="41789"/>
        <a:stretch/>
      </xdr:blipFill>
      <xdr:spPr bwMode="auto">
        <a:xfrm>
          <a:off x="9782175" y="1990725"/>
          <a:ext cx="885825" cy="1323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330168</xdr:colOff>
      <xdr:row>11</xdr:row>
      <xdr:rowOff>76200</xdr:rowOff>
    </xdr:from>
    <xdr:to>
      <xdr:col>10</xdr:col>
      <xdr:colOff>142875</xdr:colOff>
      <xdr:row>11</xdr:row>
      <xdr:rowOff>2247900</xdr:rowOff>
    </xdr:to>
    <xdr:pic>
      <xdr:nvPicPr>
        <xdr:cNvPr id="18" name="Imagen 17" descr="https://lh3.googleusercontent.com/mcd_8xRIz8iurl15jxdOYcRgSp7K9CsjSGo647kwyPJ5VwJy1Rc1OLLoEzC8RGxuY7dG-c4AZPPitjxxpMdHA97DkHAWv2epszV9Ru402HaUvs4_I2EW_D_pAcE45Nk99_WL6QhcAYoI7rSXxJdoItVSMzxNWL4zGnLT3FY2P7eruNaMf4A64tXN4l0SsmxNq_hnBLfBnEf08z-Apl01Cr_2wGfXtGZan_WUHLBiztj7Tf_WeBtb9pu56nSMuxNNlW5IBe0T3yOPI95pY2sCvm67ZKB0BlPP2bLRlK07QVOK6O3b4ES1c0IFd9D45TeVVWA4GwJETQwxrLPcS45JRZs7girKpMWIA16pDrkpKw2LVtsl9Kla0NkR55tDv1V5ewi2LMrvDcGgkxKWu6fc_3Pce1fr_h6khZJ3lH4l3cv5_u-Iugsiyq_8-pVszYvSG_nwyqsF01LWDW1Rn7Xuu9lUU-TDW1_MzuJk_DMqRLFNVVAkgFEhC7s-EdQx6sRFSDUQ7Y4b9trSWIdM_2YR8k-s25X-Vn0deFkgBHwpEdm573LjKz_rCkiCmsvPFDaysc6NZ07W9iwKmPv0x8i0GHP_29xEEcq1BzvCSDGZOah9FNTaQb3bB3qJeu8XfYgHS7KSSzGXEi1Z9I9N-SrTlNjnDVXHW9Om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610" r="39124" b="33069"/>
        <a:stretch/>
      </xdr:blipFill>
      <xdr:spPr bwMode="auto">
        <a:xfrm>
          <a:off x="9436068" y="3429000"/>
          <a:ext cx="1565307" cy="2171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542924</xdr:colOff>
      <xdr:row>12</xdr:row>
      <xdr:rowOff>21651</xdr:rowOff>
    </xdr:from>
    <xdr:to>
      <xdr:col>10</xdr:col>
      <xdr:colOff>114299</xdr:colOff>
      <xdr:row>12</xdr:row>
      <xdr:rowOff>1857375</xdr:rowOff>
    </xdr:to>
    <xdr:pic>
      <xdr:nvPicPr>
        <xdr:cNvPr id="19" name="Imagen 18" descr="https://lh3.googleusercontent.com/mcd_8xRIz8iurl15jxdOYcRgSp7K9CsjSGo647kwyPJ5VwJy1Rc1OLLoEzC8RGxuY7dG-c4AZPPitjxxpMdHA97DkHAWv2epszV9Ru402HaUvs4_I2EW_D_pAcE45Nk99_WL6QhcAYoI7rSXxJdoItVSMzxNWL4zGnLT3FY2P7eruNaMf4A64tXN4l0SsmxNq_hnBLfBnEf08z-Apl01Cr_2wGfXtGZan_WUHLBiztj7Tf_WeBtb9pu56nSMuxNNlW5IBe0T3yOPI95pY2sCvm67ZKB0BlPP2bLRlK07QVOK6O3b4ES1c0IFd9D45TeVVWA4GwJETQwxrLPcS45JRZs7girKpMWIA16pDrkpKw2LVtsl9Kla0NkR55tDv1V5ewi2LMrvDcGgkxKWu6fc_3Pce1fr_h6khZJ3lH4l3cv5_u-Iugsiyq_8-pVszYvSG_nwyqsF01LWDW1Rn7Xuu9lUU-TDW1_MzuJk_DMqRLFNVVAkgFEhC7s-EdQx6sRFSDUQ7Y4b9trSWIdM_2YR8k-s25X-Vn0deFkgBHwpEdm573LjKz_rCkiCmsvPFDaysc6NZ07W9iwKmPv0x8i0GHP_29xEEcq1BzvCSDGZOah9FNTaQb3bB3qJeu8XfYgHS7KSSzGXEi1Z9I9N-SrTlNjnDVXHW9Om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402" t="21291" b="34428"/>
        <a:stretch/>
      </xdr:blipFill>
      <xdr:spPr bwMode="auto">
        <a:xfrm>
          <a:off x="9648824" y="5698551"/>
          <a:ext cx="1323975" cy="18357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485957</xdr:colOff>
      <xdr:row>13</xdr:row>
      <xdr:rowOff>76200</xdr:rowOff>
    </xdr:from>
    <xdr:to>
      <xdr:col>10</xdr:col>
      <xdr:colOff>47625</xdr:colOff>
      <xdr:row>13</xdr:row>
      <xdr:rowOff>1733550</xdr:rowOff>
    </xdr:to>
    <xdr:pic>
      <xdr:nvPicPr>
        <xdr:cNvPr id="20" name="Imagen 19" descr="https://lh3.googleusercontent.com/GZjcCjgPDpe8_XyfB_YXFF7h70bisyNJzURsmf-tiUIHh-SQCd04KlS1lAKWOoS1a5oh-YMK30ll_DedrapGz2h-YVDFKlf8IwCxAPBR9jGC-nk-ZC_C-oyFaZkVwV2kCyxyF2piTAgf30E1WIdWj6dbjneSw9W3d9XSK99wBqDLo9himLC1pZxv9b_I78n2ajkQ7C-ojZyej1IotAvB1tWqDifX5y10oCaSNkJ2Fmy0BhZKhswu5ihS2XjlpIaRLfFT2Vs7QU1ZUp9PFZygQZ7ajRt8T_Bs3FXnDiBX4tMuwoLQF4NpsPoPVcmDjv6u9Mxh4QiC4CG4jiJQV9GNhmcoHRtd8BxQkykX6DAkMvVnCtlc7I0pl_G4quurEW-_Y06eO11czO9YCJr2pCZ6QDJwvLXz0ik0RsPVquHw8POG1HQ-Xn68adOwQErHPYrq9ObolMzKNKuNiIK6fZY-43ra0bdze3M77VExvDnMzmhUfBOSeuLMJsz4DEuQy8HwTSJ0rMoN8bweQ8eCmAFxZozSrgV9hii4VTAPEz98TtTVKtyixOWDUhI4Fle9xfJbb_oOxzn7u2q9gldQn9wc-AWIIPRlzJLjoYGAGxw6-Xl1Akya9H8Bqo8dBbrTyuygKpfDELGqMDDEzh09v46gRhydO8PY_rMa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598" t="28199" r="19789" b="36240"/>
        <a:stretch/>
      </xdr:blipFill>
      <xdr:spPr bwMode="auto">
        <a:xfrm>
          <a:off x="9591857" y="7639050"/>
          <a:ext cx="1314268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45943</xdr:colOff>
      <xdr:row>14</xdr:row>
      <xdr:rowOff>39807</xdr:rowOff>
    </xdr:from>
    <xdr:to>
      <xdr:col>10</xdr:col>
      <xdr:colOff>455518</xdr:colOff>
      <xdr:row>14</xdr:row>
      <xdr:rowOff>1689846</xdr:rowOff>
    </xdr:to>
    <xdr:pic>
      <xdr:nvPicPr>
        <xdr:cNvPr id="21" name="Imagen 20" descr="https://lh3.googleusercontent.com/BvNi3Km0cdx7lBmKfR3q3Y46hnwoUFwMVsgbW8tXah7opQEoOuHXcc7macvhGbve-fcu30OnvgDSozzFJd0Juh_bq6EtY5ygc0aWb6ESZ_KF7sNUQyONZ8GOeZPMnTxFd8h_ZAeVjMQC5PaDwPdjON2UswSzKX0RUmI_sNtYAInP7q9Jd4zvEvN6oNubphFEjiyV8pmgKKatbmtzX8IdVwmJp2B-wiiCttaQQf4W77QwvLlzFuuyue3z_hBButn7larTnIKPFdr7AyOGBCusLK_uPEkFOwk4cPmnINMXbLs-kwSPnoxOHQJN_lT_PGaOOF1dThumiZYwllLncV2kXAKFRgNJU0hyBJ-AdeUI3ujM1A9CWMicSk6qCHRvEGT6RUo_axd-TI63J2uM7iSM-JLbVSSfMvZ54vboHM-e4hQXSVQOVDIK0hjmdqy6MDiv3CJCAEgC1cYGPEAgZkR7t9aMKkgsRdMEMvh7_LrNUJU1mOEYCsSjY18am8sQMVc3iKBgmwgG4hKxLioQ8cwALbUO0wvgw9TdLWM3OQfpkJgoFzekdzDI1SdZ_hN9wOX1daeAl_HOW9MZRWWg1XKTBbQjJUnjcCLNMrrxBLNHcGHA4w8gTttS_UoK3z_2EllYhPxT4uCKc2tANYyADt7d7atbsfEwaJmw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01" t="6455" b="53001"/>
        <a:stretch/>
      </xdr:blipFill>
      <xdr:spPr bwMode="auto">
        <a:xfrm>
          <a:off x="9133914" y="9374307"/>
          <a:ext cx="2157692" cy="16500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44823</xdr:colOff>
      <xdr:row>15</xdr:row>
      <xdr:rowOff>48133</xdr:rowOff>
    </xdr:from>
    <xdr:to>
      <xdr:col>10</xdr:col>
      <xdr:colOff>515470</xdr:colOff>
      <xdr:row>15</xdr:row>
      <xdr:rowOff>2073089</xdr:rowOff>
    </xdr:to>
    <xdr:pic>
      <xdr:nvPicPr>
        <xdr:cNvPr id="22" name="Imagen 21" descr="https://lh3.googleusercontent.com/7-lNWyjljC33R2M_AiCoCArKAsQvtjjofTmcSypwMenINs8xNhwXVeb1hsnzK5SwwVM4An9DyPferUOtML6G08HfmVLuaHT2yvFAi_gg9LxWhplnsTpQtmzOPoGBM2I5sy9FBBtThxinb1NYFYJH2ybdUWnVb9p8YKNPKr_iRAMh1xq35xc-k5IrelQ4np8ZTMvabUoGsiiyZ0xx-UaaBz6HYR_KiUufd-4hBhLMUxmBB9Cg4JNJv9Hm20aLnFYSIXkJ133VxzDKMSZgZe8Nr0TFkZB5d7XfjenvLHd8Hs82oDIkLt3oXGrmuHlvmZAF6rgEAwQcWprcHpY54LAjs_E1hmwHkyiInjY7v5-ixyoOYoKrA2Zb71Kyi5NEK2xSbVxQaMp6tWU_4NZ0Q01Pd5_KdLdjgDG1EQ7bEOrWJqQg8ZkjN5oe7KVGySzBbD1Q-1wICR0GYix8uyyHA_rjRrgmBJZeswE64riIq2CsCgC-SPZA1a3a1nWihCSZlxrXO3yymgNMAkFFr_V2WLAg5hNT3a07XKRwoyM2gWM-ccpBav_XLYWwFej3DjLJFx_1b2gOcdm7rl0vMFoGGWiRt4tvG5K1PHOiXFRM3wU95jtzb7mviX7fizo5ajWadlRDKdzbkzC4UeekE6q5LbKg0EzuHAy9n3dY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86" t="36190" r="30186" b="23497"/>
        <a:stretch/>
      </xdr:blipFill>
      <xdr:spPr bwMode="auto">
        <a:xfrm>
          <a:off x="9132794" y="11108339"/>
          <a:ext cx="2218764" cy="20249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35202</xdr:colOff>
      <xdr:row>0</xdr:row>
      <xdr:rowOff>99391</xdr:rowOff>
    </xdr:from>
    <xdr:to>
      <xdr:col>35</xdr:col>
      <xdr:colOff>114776</xdr:colOff>
      <xdr:row>5</xdr:row>
      <xdr:rowOff>108431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27377" y="99391"/>
          <a:ext cx="2023441" cy="96154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390526</xdr:colOff>
      <xdr:row>29</xdr:row>
      <xdr:rowOff>176892</xdr:rowOff>
    </xdr:from>
    <xdr:to>
      <xdr:col>3</xdr:col>
      <xdr:colOff>4083</xdr:colOff>
      <xdr:row>29</xdr:row>
      <xdr:rowOff>517072</xdr:rowOff>
    </xdr:to>
    <xdr:sp macro="" textlink="">
      <xdr:nvSpPr>
        <xdr:cNvPr id="2" name="Rombo 1"/>
        <xdr:cNvSpPr/>
      </xdr:nvSpPr>
      <xdr:spPr>
        <a:xfrm>
          <a:off x="2505076" y="4034517"/>
          <a:ext cx="327932" cy="340180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190501</xdr:colOff>
      <xdr:row>29</xdr:row>
      <xdr:rowOff>180974</xdr:rowOff>
    </xdr:from>
    <xdr:to>
      <xdr:col>7</xdr:col>
      <xdr:colOff>530679</xdr:colOff>
      <xdr:row>29</xdr:row>
      <xdr:rowOff>521153</xdr:rowOff>
    </xdr:to>
    <xdr:sp macro="" textlink="">
      <xdr:nvSpPr>
        <xdr:cNvPr id="3" name="Cruz 2"/>
        <xdr:cNvSpPr/>
      </xdr:nvSpPr>
      <xdr:spPr>
        <a:xfrm>
          <a:off x="8877301" y="4038599"/>
          <a:ext cx="340178" cy="340179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136073</xdr:colOff>
      <xdr:row>0</xdr:row>
      <xdr:rowOff>122464</xdr:rowOff>
    </xdr:from>
    <xdr:to>
      <xdr:col>10</xdr:col>
      <xdr:colOff>378280</xdr:colOff>
      <xdr:row>5</xdr:row>
      <xdr:rowOff>101918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46973" y="122464"/>
          <a:ext cx="1994807" cy="931954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10</xdr:row>
      <xdr:rowOff>647700</xdr:rowOff>
    </xdr:from>
    <xdr:to>
      <xdr:col>4</xdr:col>
      <xdr:colOff>576943</xdr:colOff>
      <xdr:row>10</xdr:row>
      <xdr:rowOff>893991</xdr:rowOff>
    </xdr:to>
    <xdr:sp macro="" textlink="">
      <xdr:nvSpPr>
        <xdr:cNvPr id="5" name="Rombo 4"/>
        <xdr:cNvSpPr/>
      </xdr:nvSpPr>
      <xdr:spPr>
        <a:xfrm>
          <a:off x="4867275" y="2600325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371475</xdr:colOff>
      <xdr:row>11</xdr:row>
      <xdr:rowOff>409575</xdr:rowOff>
    </xdr:from>
    <xdr:to>
      <xdr:col>4</xdr:col>
      <xdr:colOff>576943</xdr:colOff>
      <xdr:row>11</xdr:row>
      <xdr:rowOff>655866</xdr:rowOff>
    </xdr:to>
    <xdr:sp macro="" textlink="">
      <xdr:nvSpPr>
        <xdr:cNvPr id="6" name="Rombo 5"/>
        <xdr:cNvSpPr/>
      </xdr:nvSpPr>
      <xdr:spPr>
        <a:xfrm>
          <a:off x="4867275" y="384810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352425</xdr:colOff>
      <xdr:row>12</xdr:row>
      <xdr:rowOff>733425</xdr:rowOff>
    </xdr:from>
    <xdr:to>
      <xdr:col>4</xdr:col>
      <xdr:colOff>557893</xdr:colOff>
      <xdr:row>12</xdr:row>
      <xdr:rowOff>979716</xdr:rowOff>
    </xdr:to>
    <xdr:sp macro="" textlink="">
      <xdr:nvSpPr>
        <xdr:cNvPr id="7" name="Rombo 6"/>
        <xdr:cNvSpPr/>
      </xdr:nvSpPr>
      <xdr:spPr>
        <a:xfrm>
          <a:off x="4848225" y="556260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352425</xdr:colOff>
      <xdr:row>22</xdr:row>
      <xdr:rowOff>578304</xdr:rowOff>
    </xdr:from>
    <xdr:to>
      <xdr:col>4</xdr:col>
      <xdr:colOff>557893</xdr:colOff>
      <xdr:row>22</xdr:row>
      <xdr:rowOff>824595</xdr:rowOff>
    </xdr:to>
    <xdr:sp macro="" textlink="">
      <xdr:nvSpPr>
        <xdr:cNvPr id="8" name="Rombo 7"/>
        <xdr:cNvSpPr/>
      </xdr:nvSpPr>
      <xdr:spPr>
        <a:xfrm>
          <a:off x="4869996" y="23438304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387804</xdr:colOff>
      <xdr:row>23</xdr:row>
      <xdr:rowOff>734786</xdr:rowOff>
    </xdr:from>
    <xdr:to>
      <xdr:col>4</xdr:col>
      <xdr:colOff>593272</xdr:colOff>
      <xdr:row>23</xdr:row>
      <xdr:rowOff>981077</xdr:rowOff>
    </xdr:to>
    <xdr:sp macro="" textlink="">
      <xdr:nvSpPr>
        <xdr:cNvPr id="9" name="Rombo 8"/>
        <xdr:cNvSpPr/>
      </xdr:nvSpPr>
      <xdr:spPr>
        <a:xfrm>
          <a:off x="4905375" y="25363715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416379</xdr:colOff>
      <xdr:row>24</xdr:row>
      <xdr:rowOff>696686</xdr:rowOff>
    </xdr:from>
    <xdr:to>
      <xdr:col>4</xdr:col>
      <xdr:colOff>621847</xdr:colOff>
      <xdr:row>24</xdr:row>
      <xdr:rowOff>942977</xdr:rowOff>
    </xdr:to>
    <xdr:sp macro="" textlink="">
      <xdr:nvSpPr>
        <xdr:cNvPr id="10" name="Rombo 9"/>
        <xdr:cNvSpPr/>
      </xdr:nvSpPr>
      <xdr:spPr>
        <a:xfrm>
          <a:off x="4933950" y="27189793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402772</xdr:colOff>
      <xdr:row>25</xdr:row>
      <xdr:rowOff>514350</xdr:rowOff>
    </xdr:from>
    <xdr:to>
      <xdr:col>4</xdr:col>
      <xdr:colOff>608240</xdr:colOff>
      <xdr:row>25</xdr:row>
      <xdr:rowOff>760641</xdr:rowOff>
    </xdr:to>
    <xdr:sp macro="" textlink="">
      <xdr:nvSpPr>
        <xdr:cNvPr id="11" name="Rombo 10"/>
        <xdr:cNvSpPr/>
      </xdr:nvSpPr>
      <xdr:spPr>
        <a:xfrm>
          <a:off x="4920343" y="29034921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393247</xdr:colOff>
      <xdr:row>26</xdr:row>
      <xdr:rowOff>523875</xdr:rowOff>
    </xdr:from>
    <xdr:to>
      <xdr:col>4</xdr:col>
      <xdr:colOff>598715</xdr:colOff>
      <xdr:row>26</xdr:row>
      <xdr:rowOff>770166</xdr:rowOff>
    </xdr:to>
    <xdr:sp macro="" textlink="">
      <xdr:nvSpPr>
        <xdr:cNvPr id="12" name="Rombo 11"/>
        <xdr:cNvSpPr/>
      </xdr:nvSpPr>
      <xdr:spPr>
        <a:xfrm>
          <a:off x="4910818" y="30745339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300718</xdr:colOff>
      <xdr:row>27</xdr:row>
      <xdr:rowOff>827314</xdr:rowOff>
    </xdr:from>
    <xdr:to>
      <xdr:col>4</xdr:col>
      <xdr:colOff>506186</xdr:colOff>
      <xdr:row>27</xdr:row>
      <xdr:rowOff>1073605</xdr:rowOff>
    </xdr:to>
    <xdr:sp macro="" textlink="">
      <xdr:nvSpPr>
        <xdr:cNvPr id="13" name="Rombo 12"/>
        <xdr:cNvSpPr/>
      </xdr:nvSpPr>
      <xdr:spPr>
        <a:xfrm>
          <a:off x="4818289" y="32627207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379639</xdr:colOff>
      <xdr:row>28</xdr:row>
      <xdr:rowOff>1042307</xdr:rowOff>
    </xdr:from>
    <xdr:to>
      <xdr:col>4</xdr:col>
      <xdr:colOff>585107</xdr:colOff>
      <xdr:row>28</xdr:row>
      <xdr:rowOff>1288598</xdr:rowOff>
    </xdr:to>
    <xdr:sp macro="" textlink="">
      <xdr:nvSpPr>
        <xdr:cNvPr id="14" name="Rombo 13"/>
        <xdr:cNvSpPr/>
      </xdr:nvSpPr>
      <xdr:spPr>
        <a:xfrm>
          <a:off x="4897210" y="3471998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374197</xdr:colOff>
      <xdr:row>25</xdr:row>
      <xdr:rowOff>828675</xdr:rowOff>
    </xdr:from>
    <xdr:to>
      <xdr:col>4</xdr:col>
      <xdr:colOff>659945</xdr:colOff>
      <xdr:row>25</xdr:row>
      <xdr:rowOff>1087210</xdr:rowOff>
    </xdr:to>
    <xdr:sp macro="" textlink="">
      <xdr:nvSpPr>
        <xdr:cNvPr id="15" name="Cruz 14"/>
        <xdr:cNvSpPr/>
      </xdr:nvSpPr>
      <xdr:spPr>
        <a:xfrm>
          <a:off x="4891768" y="29349246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387804</xdr:colOff>
      <xdr:row>24</xdr:row>
      <xdr:rowOff>1020536</xdr:rowOff>
    </xdr:from>
    <xdr:to>
      <xdr:col>4</xdr:col>
      <xdr:colOff>673552</xdr:colOff>
      <xdr:row>24</xdr:row>
      <xdr:rowOff>1249136</xdr:rowOff>
    </xdr:to>
    <xdr:sp macro="" textlink="">
      <xdr:nvSpPr>
        <xdr:cNvPr id="16" name="Cruz 15"/>
        <xdr:cNvSpPr/>
      </xdr:nvSpPr>
      <xdr:spPr>
        <a:xfrm>
          <a:off x="4905375" y="27513643"/>
          <a:ext cx="285748" cy="228600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352425</xdr:colOff>
      <xdr:row>11</xdr:row>
      <xdr:rowOff>781050</xdr:rowOff>
    </xdr:from>
    <xdr:to>
      <xdr:col>4</xdr:col>
      <xdr:colOff>638173</xdr:colOff>
      <xdr:row>11</xdr:row>
      <xdr:rowOff>1009650</xdr:rowOff>
    </xdr:to>
    <xdr:sp macro="" textlink="">
      <xdr:nvSpPr>
        <xdr:cNvPr id="18" name="Cruz 17"/>
        <xdr:cNvSpPr/>
      </xdr:nvSpPr>
      <xdr:spPr>
        <a:xfrm>
          <a:off x="4848225" y="4219575"/>
          <a:ext cx="285748" cy="228600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333375</xdr:colOff>
      <xdr:row>12</xdr:row>
      <xdr:rowOff>1114425</xdr:rowOff>
    </xdr:from>
    <xdr:to>
      <xdr:col>4</xdr:col>
      <xdr:colOff>619123</xdr:colOff>
      <xdr:row>12</xdr:row>
      <xdr:rowOff>1343025</xdr:rowOff>
    </xdr:to>
    <xdr:sp macro="" textlink="">
      <xdr:nvSpPr>
        <xdr:cNvPr id="19" name="Cruz 18"/>
        <xdr:cNvSpPr/>
      </xdr:nvSpPr>
      <xdr:spPr>
        <a:xfrm>
          <a:off x="4829175" y="5943600"/>
          <a:ext cx="285748" cy="228600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314325</xdr:colOff>
      <xdr:row>22</xdr:row>
      <xdr:rowOff>911679</xdr:rowOff>
    </xdr:from>
    <xdr:to>
      <xdr:col>4</xdr:col>
      <xdr:colOff>600073</xdr:colOff>
      <xdr:row>22</xdr:row>
      <xdr:rowOff>1140279</xdr:rowOff>
    </xdr:to>
    <xdr:sp macro="" textlink="">
      <xdr:nvSpPr>
        <xdr:cNvPr id="20" name="Cruz 19"/>
        <xdr:cNvSpPr/>
      </xdr:nvSpPr>
      <xdr:spPr>
        <a:xfrm>
          <a:off x="4831896" y="23771679"/>
          <a:ext cx="285748" cy="228600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359229</xdr:colOff>
      <xdr:row>23</xdr:row>
      <xdr:rowOff>1096736</xdr:rowOff>
    </xdr:from>
    <xdr:to>
      <xdr:col>4</xdr:col>
      <xdr:colOff>644977</xdr:colOff>
      <xdr:row>23</xdr:row>
      <xdr:rowOff>1325336</xdr:rowOff>
    </xdr:to>
    <xdr:sp macro="" textlink="">
      <xdr:nvSpPr>
        <xdr:cNvPr id="21" name="Cruz 20"/>
        <xdr:cNvSpPr/>
      </xdr:nvSpPr>
      <xdr:spPr>
        <a:xfrm>
          <a:off x="4876800" y="25725665"/>
          <a:ext cx="285748" cy="228600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336097</xdr:colOff>
      <xdr:row>26</xdr:row>
      <xdr:rowOff>914400</xdr:rowOff>
    </xdr:from>
    <xdr:to>
      <xdr:col>4</xdr:col>
      <xdr:colOff>621845</xdr:colOff>
      <xdr:row>26</xdr:row>
      <xdr:rowOff>1143000</xdr:rowOff>
    </xdr:to>
    <xdr:sp macro="" textlink="">
      <xdr:nvSpPr>
        <xdr:cNvPr id="22" name="Cruz 21"/>
        <xdr:cNvSpPr/>
      </xdr:nvSpPr>
      <xdr:spPr>
        <a:xfrm>
          <a:off x="4853668" y="31135864"/>
          <a:ext cx="285748" cy="228600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371475</xdr:colOff>
      <xdr:row>18</xdr:row>
      <xdr:rowOff>638175</xdr:rowOff>
    </xdr:from>
    <xdr:to>
      <xdr:col>4</xdr:col>
      <xdr:colOff>576943</xdr:colOff>
      <xdr:row>18</xdr:row>
      <xdr:rowOff>884466</xdr:rowOff>
    </xdr:to>
    <xdr:sp macro="" textlink="">
      <xdr:nvSpPr>
        <xdr:cNvPr id="23" name="Rombo 22"/>
        <xdr:cNvSpPr/>
      </xdr:nvSpPr>
      <xdr:spPr>
        <a:xfrm>
          <a:off x="4867275" y="1663065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333375</xdr:colOff>
      <xdr:row>18</xdr:row>
      <xdr:rowOff>971550</xdr:rowOff>
    </xdr:from>
    <xdr:to>
      <xdr:col>4</xdr:col>
      <xdr:colOff>619123</xdr:colOff>
      <xdr:row>18</xdr:row>
      <xdr:rowOff>1200150</xdr:rowOff>
    </xdr:to>
    <xdr:sp macro="" textlink="">
      <xdr:nvSpPr>
        <xdr:cNvPr id="24" name="Cruz 23"/>
        <xdr:cNvSpPr/>
      </xdr:nvSpPr>
      <xdr:spPr>
        <a:xfrm>
          <a:off x="4829175" y="16964025"/>
          <a:ext cx="285748" cy="228600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381000</xdr:colOff>
      <xdr:row>17</xdr:row>
      <xdr:rowOff>666750</xdr:rowOff>
    </xdr:from>
    <xdr:to>
      <xdr:col>4</xdr:col>
      <xdr:colOff>586468</xdr:colOff>
      <xdr:row>17</xdr:row>
      <xdr:rowOff>913041</xdr:rowOff>
    </xdr:to>
    <xdr:sp macro="" textlink="">
      <xdr:nvSpPr>
        <xdr:cNvPr id="25" name="Rombo 24"/>
        <xdr:cNvSpPr/>
      </xdr:nvSpPr>
      <xdr:spPr>
        <a:xfrm>
          <a:off x="4876800" y="14868525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342900</xdr:colOff>
      <xdr:row>17</xdr:row>
      <xdr:rowOff>1000125</xdr:rowOff>
    </xdr:from>
    <xdr:to>
      <xdr:col>4</xdr:col>
      <xdr:colOff>628648</xdr:colOff>
      <xdr:row>17</xdr:row>
      <xdr:rowOff>1228725</xdr:rowOff>
    </xdr:to>
    <xdr:sp macro="" textlink="">
      <xdr:nvSpPr>
        <xdr:cNvPr id="26" name="Cruz 25"/>
        <xdr:cNvSpPr/>
      </xdr:nvSpPr>
      <xdr:spPr>
        <a:xfrm>
          <a:off x="4838700" y="15201900"/>
          <a:ext cx="285748" cy="228600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361950</xdr:colOff>
      <xdr:row>16</xdr:row>
      <xdr:rowOff>723900</xdr:rowOff>
    </xdr:from>
    <xdr:to>
      <xdr:col>4</xdr:col>
      <xdr:colOff>567418</xdr:colOff>
      <xdr:row>16</xdr:row>
      <xdr:rowOff>970191</xdr:rowOff>
    </xdr:to>
    <xdr:sp macro="" textlink="">
      <xdr:nvSpPr>
        <xdr:cNvPr id="27" name="Rombo 26"/>
        <xdr:cNvSpPr/>
      </xdr:nvSpPr>
      <xdr:spPr>
        <a:xfrm>
          <a:off x="4857750" y="1295400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323850</xdr:colOff>
      <xdr:row>16</xdr:row>
      <xdr:rowOff>1057275</xdr:rowOff>
    </xdr:from>
    <xdr:to>
      <xdr:col>4</xdr:col>
      <xdr:colOff>609598</xdr:colOff>
      <xdr:row>16</xdr:row>
      <xdr:rowOff>1285875</xdr:rowOff>
    </xdr:to>
    <xdr:sp macro="" textlink="">
      <xdr:nvSpPr>
        <xdr:cNvPr id="28" name="Cruz 27"/>
        <xdr:cNvSpPr/>
      </xdr:nvSpPr>
      <xdr:spPr>
        <a:xfrm>
          <a:off x="4819650" y="13287375"/>
          <a:ext cx="285748" cy="228600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352425</xdr:colOff>
      <xdr:row>15</xdr:row>
      <xdr:rowOff>542925</xdr:rowOff>
    </xdr:from>
    <xdr:to>
      <xdr:col>4</xdr:col>
      <xdr:colOff>557893</xdr:colOff>
      <xdr:row>15</xdr:row>
      <xdr:rowOff>789216</xdr:rowOff>
    </xdr:to>
    <xdr:sp macro="" textlink="">
      <xdr:nvSpPr>
        <xdr:cNvPr id="29" name="Rombo 28"/>
        <xdr:cNvSpPr/>
      </xdr:nvSpPr>
      <xdr:spPr>
        <a:xfrm>
          <a:off x="4848225" y="11229975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314325</xdr:colOff>
      <xdr:row>15</xdr:row>
      <xdr:rowOff>876300</xdr:rowOff>
    </xdr:from>
    <xdr:to>
      <xdr:col>4</xdr:col>
      <xdr:colOff>600073</xdr:colOff>
      <xdr:row>15</xdr:row>
      <xdr:rowOff>1104900</xdr:rowOff>
    </xdr:to>
    <xdr:sp macro="" textlink="">
      <xdr:nvSpPr>
        <xdr:cNvPr id="30" name="Cruz 29"/>
        <xdr:cNvSpPr/>
      </xdr:nvSpPr>
      <xdr:spPr>
        <a:xfrm>
          <a:off x="4810125" y="11563350"/>
          <a:ext cx="285748" cy="228600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390525</xdr:colOff>
      <xdr:row>14</xdr:row>
      <xdr:rowOff>809625</xdr:rowOff>
    </xdr:from>
    <xdr:to>
      <xdr:col>4</xdr:col>
      <xdr:colOff>595993</xdr:colOff>
      <xdr:row>14</xdr:row>
      <xdr:rowOff>1055916</xdr:rowOff>
    </xdr:to>
    <xdr:sp macro="" textlink="">
      <xdr:nvSpPr>
        <xdr:cNvPr id="31" name="Rombo 30"/>
        <xdr:cNvSpPr/>
      </xdr:nvSpPr>
      <xdr:spPr>
        <a:xfrm>
          <a:off x="4886325" y="941070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352425</xdr:colOff>
      <xdr:row>14</xdr:row>
      <xdr:rowOff>1143000</xdr:rowOff>
    </xdr:from>
    <xdr:to>
      <xdr:col>4</xdr:col>
      <xdr:colOff>638173</xdr:colOff>
      <xdr:row>14</xdr:row>
      <xdr:rowOff>1371600</xdr:rowOff>
    </xdr:to>
    <xdr:sp macro="" textlink="">
      <xdr:nvSpPr>
        <xdr:cNvPr id="32" name="Cruz 31"/>
        <xdr:cNvSpPr/>
      </xdr:nvSpPr>
      <xdr:spPr>
        <a:xfrm>
          <a:off x="4848225" y="9744075"/>
          <a:ext cx="285748" cy="228600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428625</xdr:colOff>
      <xdr:row>13</xdr:row>
      <xdr:rowOff>733425</xdr:rowOff>
    </xdr:from>
    <xdr:to>
      <xdr:col>4</xdr:col>
      <xdr:colOff>634093</xdr:colOff>
      <xdr:row>13</xdr:row>
      <xdr:rowOff>979716</xdr:rowOff>
    </xdr:to>
    <xdr:sp macro="" textlink="">
      <xdr:nvSpPr>
        <xdr:cNvPr id="33" name="Rombo 32"/>
        <xdr:cNvSpPr/>
      </xdr:nvSpPr>
      <xdr:spPr>
        <a:xfrm>
          <a:off x="4924425" y="7477125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390525</xdr:colOff>
      <xdr:row>13</xdr:row>
      <xdr:rowOff>1066800</xdr:rowOff>
    </xdr:from>
    <xdr:to>
      <xdr:col>4</xdr:col>
      <xdr:colOff>676273</xdr:colOff>
      <xdr:row>13</xdr:row>
      <xdr:rowOff>1295400</xdr:rowOff>
    </xdr:to>
    <xdr:sp macro="" textlink="">
      <xdr:nvSpPr>
        <xdr:cNvPr id="34" name="Cruz 33"/>
        <xdr:cNvSpPr/>
      </xdr:nvSpPr>
      <xdr:spPr>
        <a:xfrm>
          <a:off x="4886325" y="7810500"/>
          <a:ext cx="285748" cy="228600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352425</xdr:colOff>
      <xdr:row>21</xdr:row>
      <xdr:rowOff>578304</xdr:rowOff>
    </xdr:from>
    <xdr:to>
      <xdr:col>4</xdr:col>
      <xdr:colOff>557893</xdr:colOff>
      <xdr:row>21</xdr:row>
      <xdr:rowOff>824595</xdr:rowOff>
    </xdr:to>
    <xdr:sp macro="" textlink="">
      <xdr:nvSpPr>
        <xdr:cNvPr id="35" name="Rombo 34"/>
        <xdr:cNvSpPr/>
      </xdr:nvSpPr>
      <xdr:spPr>
        <a:xfrm>
          <a:off x="4869996" y="21832661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314325</xdr:colOff>
      <xdr:row>21</xdr:row>
      <xdr:rowOff>911679</xdr:rowOff>
    </xdr:from>
    <xdr:to>
      <xdr:col>4</xdr:col>
      <xdr:colOff>600073</xdr:colOff>
      <xdr:row>21</xdr:row>
      <xdr:rowOff>1140279</xdr:rowOff>
    </xdr:to>
    <xdr:sp macro="" textlink="">
      <xdr:nvSpPr>
        <xdr:cNvPr id="36" name="Cruz 35"/>
        <xdr:cNvSpPr/>
      </xdr:nvSpPr>
      <xdr:spPr>
        <a:xfrm>
          <a:off x="4831896" y="22166036"/>
          <a:ext cx="285748" cy="228600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379639</xdr:colOff>
      <xdr:row>20</xdr:row>
      <xdr:rowOff>564696</xdr:rowOff>
    </xdr:from>
    <xdr:to>
      <xdr:col>4</xdr:col>
      <xdr:colOff>585107</xdr:colOff>
      <xdr:row>20</xdr:row>
      <xdr:rowOff>810987</xdr:rowOff>
    </xdr:to>
    <xdr:sp macro="" textlink="">
      <xdr:nvSpPr>
        <xdr:cNvPr id="37" name="Rombo 36"/>
        <xdr:cNvSpPr/>
      </xdr:nvSpPr>
      <xdr:spPr>
        <a:xfrm>
          <a:off x="4897210" y="2002291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341539</xdr:colOff>
      <xdr:row>20</xdr:row>
      <xdr:rowOff>898071</xdr:rowOff>
    </xdr:from>
    <xdr:to>
      <xdr:col>4</xdr:col>
      <xdr:colOff>627287</xdr:colOff>
      <xdr:row>20</xdr:row>
      <xdr:rowOff>1126671</xdr:rowOff>
    </xdr:to>
    <xdr:sp macro="" textlink="">
      <xdr:nvSpPr>
        <xdr:cNvPr id="38" name="Cruz 37"/>
        <xdr:cNvSpPr/>
      </xdr:nvSpPr>
      <xdr:spPr>
        <a:xfrm>
          <a:off x="4859110" y="20356285"/>
          <a:ext cx="285748" cy="228600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379639</xdr:colOff>
      <xdr:row>19</xdr:row>
      <xdr:rowOff>564696</xdr:rowOff>
    </xdr:from>
    <xdr:to>
      <xdr:col>4</xdr:col>
      <xdr:colOff>585107</xdr:colOff>
      <xdr:row>19</xdr:row>
      <xdr:rowOff>810987</xdr:rowOff>
    </xdr:to>
    <xdr:sp macro="" textlink="">
      <xdr:nvSpPr>
        <xdr:cNvPr id="39" name="Rombo 38"/>
        <xdr:cNvSpPr/>
      </xdr:nvSpPr>
      <xdr:spPr>
        <a:xfrm>
          <a:off x="4897210" y="18417267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341539</xdr:colOff>
      <xdr:row>19</xdr:row>
      <xdr:rowOff>898071</xdr:rowOff>
    </xdr:from>
    <xdr:to>
      <xdr:col>4</xdr:col>
      <xdr:colOff>627287</xdr:colOff>
      <xdr:row>19</xdr:row>
      <xdr:rowOff>1126671</xdr:rowOff>
    </xdr:to>
    <xdr:sp macro="" textlink="">
      <xdr:nvSpPr>
        <xdr:cNvPr id="40" name="Cruz 39"/>
        <xdr:cNvSpPr/>
      </xdr:nvSpPr>
      <xdr:spPr>
        <a:xfrm>
          <a:off x="4859110" y="18750642"/>
          <a:ext cx="285748" cy="228600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11</xdr:col>
      <xdr:colOff>0</xdr:colOff>
      <xdr:row>13</xdr:row>
      <xdr:rowOff>0</xdr:rowOff>
    </xdr:from>
    <xdr:to>
      <xdr:col>11</xdr:col>
      <xdr:colOff>304800</xdr:colOff>
      <xdr:row>13</xdr:row>
      <xdr:rowOff>304800</xdr:rowOff>
    </xdr:to>
    <xdr:sp macro="" textlink="">
      <xdr:nvSpPr>
        <xdr:cNvPr id="6145" name="AutoShape 1" descr="https://lh3.googleusercontent.com/IiciOZVDELo0BeitBrGH1ga9qyMiQxklf24haldjZilg8WXspNf4Si7rOJSjHrQvTActvf5Rp8Lkr4sgHfegVzVZKOQBRoomaEPiEGzmV1MCuKLTOM6u1lJj_Ow_-7xNRJdVzFOs-DTd8oxAFldAY_hUTLYQvxAMTzvXoQ2pXqw-gZQOEnMLNVr5TdN76uK4RVIyh-uHtklISP89WySAw09EJky1QBj7KYGWTI-b6QvWyOLOWSKJNDarEpydYrRLjKHcGLhtpn7_0Sk7lD3BPajKddm8hSm4OLNSt3Tbf3WApCjFsxcz6UN5WT54YF6Pw1C81oWfbIpUjnRmPI-ds8ZSFZ7y-VmlIxN9vYcvLDJLCLzvruw26CYr4Ht86X1hJgDjtP66JpIqYARgeWrw9KJ2G1dnPp-833u0J1rmZjo3T_t8f7URMpQLT_1SHMyjKHR_6OCagtEM_aGEoy_wvq0J46srFROT-tM1WAcdIMRZlPALIhhZf7G-kJ5vb_xd2p2fYmsOhnAwN3M5SRQll4muH_YuQQESD_QjQsQEUFinMdJaY7FHDMCohtrB1TjYdfnETyg7BMYBwdq2nfWyuUXjBT17y_Ca4cPs-ppp4OSytg4v9e3m5NvfbuSq5bHJDI4ut4J-yV3v3VnjJ5xz2vz-OVHg3buV=w493-h657-no"/>
        <xdr:cNvSpPr>
          <a:spLocks noChangeAspect="1" noChangeArrowheads="1"/>
        </xdr:cNvSpPr>
      </xdr:nvSpPr>
      <xdr:spPr bwMode="auto">
        <a:xfrm>
          <a:off x="11572875" y="4467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8</xdr:col>
      <xdr:colOff>38353</xdr:colOff>
      <xdr:row>13</xdr:row>
      <xdr:rowOff>47625</xdr:rowOff>
    </xdr:from>
    <xdr:to>
      <xdr:col>10</xdr:col>
      <xdr:colOff>504379</xdr:colOff>
      <xdr:row>13</xdr:row>
      <xdr:rowOff>1828442</xdr:rowOff>
    </xdr:to>
    <xdr:pic>
      <xdr:nvPicPr>
        <xdr:cNvPr id="17" name="Imagen 1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06178" y="4514850"/>
          <a:ext cx="2218626" cy="1780817"/>
        </a:xfrm>
        <a:prstGeom prst="rect">
          <a:avLst/>
        </a:prstGeom>
      </xdr:spPr>
    </xdr:pic>
    <xdr:clientData/>
  </xdr:twoCellAnchor>
  <xdr:twoCellAnchor editAs="oneCell">
    <xdr:from>
      <xdr:col>8</xdr:col>
      <xdr:colOff>47348</xdr:colOff>
      <xdr:row>15</xdr:row>
      <xdr:rowOff>47625</xdr:rowOff>
    </xdr:from>
    <xdr:to>
      <xdr:col>10</xdr:col>
      <xdr:colOff>542542</xdr:colOff>
      <xdr:row>15</xdr:row>
      <xdr:rowOff>1485655</xdr:rowOff>
    </xdr:to>
    <xdr:pic>
      <xdr:nvPicPr>
        <xdr:cNvPr id="41" name="Imagen 40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315173" y="7896225"/>
          <a:ext cx="2247794" cy="1438030"/>
        </a:xfrm>
        <a:prstGeom prst="rect">
          <a:avLst/>
        </a:prstGeom>
      </xdr:spPr>
    </xdr:pic>
    <xdr:clientData/>
  </xdr:twoCellAnchor>
  <xdr:twoCellAnchor editAs="oneCell">
    <xdr:from>
      <xdr:col>8</xdr:col>
      <xdr:colOff>186103</xdr:colOff>
      <xdr:row>14</xdr:row>
      <xdr:rowOff>66674</xdr:rowOff>
    </xdr:from>
    <xdr:to>
      <xdr:col>10</xdr:col>
      <xdr:colOff>418776</xdr:colOff>
      <xdr:row>14</xdr:row>
      <xdr:rowOff>2066599</xdr:rowOff>
    </xdr:to>
    <xdr:pic>
      <xdr:nvPicPr>
        <xdr:cNvPr id="42" name="Imagen 4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453928" y="6391274"/>
          <a:ext cx="1985273" cy="1999925"/>
        </a:xfrm>
        <a:prstGeom prst="rect">
          <a:avLst/>
        </a:prstGeom>
      </xdr:spPr>
    </xdr:pic>
    <xdr:clientData/>
  </xdr:twoCellAnchor>
  <xdr:twoCellAnchor editAs="oneCell">
    <xdr:from>
      <xdr:col>8</xdr:col>
      <xdr:colOff>209785</xdr:colOff>
      <xdr:row>17</xdr:row>
      <xdr:rowOff>38100</xdr:rowOff>
    </xdr:from>
    <xdr:to>
      <xdr:col>10</xdr:col>
      <xdr:colOff>161523</xdr:colOff>
      <xdr:row>17</xdr:row>
      <xdr:rowOff>1733073</xdr:rowOff>
    </xdr:to>
    <xdr:pic>
      <xdr:nvPicPr>
        <xdr:cNvPr id="43" name="Imagen 42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16003"/>
        <a:stretch/>
      </xdr:blipFill>
      <xdr:spPr>
        <a:xfrm>
          <a:off x="9477610" y="10829925"/>
          <a:ext cx="1704338" cy="1694973"/>
        </a:xfrm>
        <a:prstGeom prst="rect">
          <a:avLst/>
        </a:prstGeom>
      </xdr:spPr>
    </xdr:pic>
    <xdr:clientData/>
  </xdr:twoCellAnchor>
  <xdr:twoCellAnchor editAs="oneCell">
    <xdr:from>
      <xdr:col>8</xdr:col>
      <xdr:colOff>115166</xdr:colOff>
      <xdr:row>16</xdr:row>
      <xdr:rowOff>57150</xdr:rowOff>
    </xdr:from>
    <xdr:to>
      <xdr:col>10</xdr:col>
      <xdr:colOff>409246</xdr:colOff>
      <xdr:row>16</xdr:row>
      <xdr:rowOff>1933274</xdr:rowOff>
    </xdr:to>
    <xdr:pic>
      <xdr:nvPicPr>
        <xdr:cNvPr id="44" name="Imagen 43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382991" y="10010775"/>
          <a:ext cx="2046680" cy="1876124"/>
        </a:xfrm>
        <a:prstGeom prst="rect">
          <a:avLst/>
        </a:prstGeom>
      </xdr:spPr>
    </xdr:pic>
    <xdr:clientData/>
  </xdr:twoCellAnchor>
  <xdr:twoCellAnchor editAs="oneCell">
    <xdr:from>
      <xdr:col>8</xdr:col>
      <xdr:colOff>219075</xdr:colOff>
      <xdr:row>18</xdr:row>
      <xdr:rowOff>76200</xdr:rowOff>
    </xdr:from>
    <xdr:to>
      <xdr:col>10</xdr:col>
      <xdr:colOff>170813</xdr:colOff>
      <xdr:row>18</xdr:row>
      <xdr:rowOff>1771173</xdr:rowOff>
    </xdr:to>
    <xdr:pic>
      <xdr:nvPicPr>
        <xdr:cNvPr id="46" name="Imagen 45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16003"/>
        <a:stretch/>
      </xdr:blipFill>
      <xdr:spPr>
        <a:xfrm>
          <a:off x="9486900" y="14439900"/>
          <a:ext cx="1704338" cy="1694973"/>
        </a:xfrm>
        <a:prstGeom prst="rect">
          <a:avLst/>
        </a:prstGeom>
      </xdr:spPr>
    </xdr:pic>
    <xdr:clientData/>
  </xdr:twoCellAnchor>
  <xdr:twoCellAnchor editAs="oneCell">
    <xdr:from>
      <xdr:col>8</xdr:col>
      <xdr:colOff>228600</xdr:colOff>
      <xdr:row>19</xdr:row>
      <xdr:rowOff>38100</xdr:rowOff>
    </xdr:from>
    <xdr:to>
      <xdr:col>10</xdr:col>
      <xdr:colOff>256952</xdr:colOff>
      <xdr:row>19</xdr:row>
      <xdr:rowOff>1571433</xdr:rowOff>
    </xdr:to>
    <xdr:pic>
      <xdr:nvPicPr>
        <xdr:cNvPr id="45" name="Imagen 44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496425" y="16240125"/>
          <a:ext cx="1780952" cy="1533333"/>
        </a:xfrm>
        <a:prstGeom prst="rect">
          <a:avLst/>
        </a:prstGeom>
      </xdr:spPr>
    </xdr:pic>
    <xdr:clientData/>
  </xdr:twoCellAnchor>
  <xdr:twoCellAnchor editAs="oneCell">
    <xdr:from>
      <xdr:col>8</xdr:col>
      <xdr:colOff>227767</xdr:colOff>
      <xdr:row>27</xdr:row>
      <xdr:rowOff>38100</xdr:rowOff>
    </xdr:from>
    <xdr:to>
      <xdr:col>10</xdr:col>
      <xdr:colOff>371142</xdr:colOff>
      <xdr:row>27</xdr:row>
      <xdr:rowOff>1818962</xdr:rowOff>
    </xdr:to>
    <xdr:pic>
      <xdr:nvPicPr>
        <xdr:cNvPr id="48" name="Imagen 47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495592" y="24260175"/>
          <a:ext cx="1895975" cy="1780862"/>
        </a:xfrm>
        <a:prstGeom prst="rect">
          <a:avLst/>
        </a:prstGeom>
      </xdr:spPr>
    </xdr:pic>
    <xdr:clientData/>
  </xdr:twoCellAnchor>
  <xdr:twoCellAnchor editAs="oneCell">
    <xdr:from>
      <xdr:col>8</xdr:col>
      <xdr:colOff>352425</xdr:colOff>
      <xdr:row>26</xdr:row>
      <xdr:rowOff>95250</xdr:rowOff>
    </xdr:from>
    <xdr:to>
      <xdr:col>10</xdr:col>
      <xdr:colOff>237920</xdr:colOff>
      <xdr:row>26</xdr:row>
      <xdr:rowOff>1552393</xdr:rowOff>
    </xdr:to>
    <xdr:pic>
      <xdr:nvPicPr>
        <xdr:cNvPr id="49" name="Imagen 48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620250" y="23479125"/>
          <a:ext cx="1638095" cy="1457143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24</xdr:row>
      <xdr:rowOff>142875</xdr:rowOff>
    </xdr:from>
    <xdr:to>
      <xdr:col>10</xdr:col>
      <xdr:colOff>466465</xdr:colOff>
      <xdr:row>24</xdr:row>
      <xdr:rowOff>1733351</xdr:rowOff>
    </xdr:to>
    <xdr:pic>
      <xdr:nvPicPr>
        <xdr:cNvPr id="50" name="Imagen 49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410700" y="20659725"/>
          <a:ext cx="2076190" cy="1590476"/>
        </a:xfrm>
        <a:prstGeom prst="rect">
          <a:avLst/>
        </a:prstGeom>
      </xdr:spPr>
    </xdr:pic>
    <xdr:clientData/>
  </xdr:twoCellAnchor>
  <xdr:twoCellAnchor editAs="oneCell">
    <xdr:from>
      <xdr:col>8</xdr:col>
      <xdr:colOff>222083</xdr:colOff>
      <xdr:row>23</xdr:row>
      <xdr:rowOff>57150</xdr:rowOff>
    </xdr:from>
    <xdr:to>
      <xdr:col>10</xdr:col>
      <xdr:colOff>333034</xdr:colOff>
      <xdr:row>23</xdr:row>
      <xdr:rowOff>1790383</xdr:rowOff>
    </xdr:to>
    <xdr:pic>
      <xdr:nvPicPr>
        <xdr:cNvPr id="51" name="Imagen 50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489908" y="19735800"/>
          <a:ext cx="1863551" cy="1733233"/>
        </a:xfrm>
        <a:prstGeom prst="rect">
          <a:avLst/>
        </a:prstGeom>
      </xdr:spPr>
    </xdr:pic>
    <xdr:clientData/>
  </xdr:twoCellAnchor>
  <xdr:twoCellAnchor editAs="oneCell">
    <xdr:from>
      <xdr:col>8</xdr:col>
      <xdr:colOff>250624</xdr:colOff>
      <xdr:row>25</xdr:row>
      <xdr:rowOff>47625</xdr:rowOff>
    </xdr:from>
    <xdr:to>
      <xdr:col>10</xdr:col>
      <xdr:colOff>256867</xdr:colOff>
      <xdr:row>25</xdr:row>
      <xdr:rowOff>1657068</xdr:rowOff>
    </xdr:to>
    <xdr:pic>
      <xdr:nvPicPr>
        <xdr:cNvPr id="52" name="Imagen 51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518449" y="23612475"/>
          <a:ext cx="1758843" cy="1609443"/>
        </a:xfrm>
        <a:prstGeom prst="rect">
          <a:avLst/>
        </a:prstGeom>
      </xdr:spPr>
    </xdr:pic>
    <xdr:clientData/>
  </xdr:twoCellAnchor>
  <xdr:twoCellAnchor editAs="oneCell">
    <xdr:from>
      <xdr:col>8</xdr:col>
      <xdr:colOff>352424</xdr:colOff>
      <xdr:row>10</xdr:row>
      <xdr:rowOff>71764</xdr:rowOff>
    </xdr:from>
    <xdr:to>
      <xdr:col>10</xdr:col>
      <xdr:colOff>90053</xdr:colOff>
      <xdr:row>10</xdr:row>
      <xdr:rowOff>1459923</xdr:rowOff>
    </xdr:to>
    <xdr:pic>
      <xdr:nvPicPr>
        <xdr:cNvPr id="53" name="Imagen 52" descr="https://lh3.googleusercontent.com/R4keuEcNeOQtDkMszXt3nToi0YwpMrUmdSbYDmToe2YxPvTzCSuNXcAIIVRpMKFGE4rIYG2VIbOVJt-4TUNSL7t6iBrvxMRpzigQ9BWJ2AzAzt_bnvzpmN-zwcAmAke1Z9lN55k6RXdYweHBPiSnhzJYgITOD4duFdchuQv7ke6qqm93Op0bzKAMYnMjEj-9-YCpGKOjmn9zcsr_KRORgfeIKDXFEpEIU-KX3V-QgVrwcx27C5yXQ03fDBJ2cS-Pv0iqDJfEHh-1g6wfimSG9KCfjBQQzqkHexpNVDXqg9Gn4D43mSk2hDeKP9s79XnyB9SSAUlWDJokAshqZI748xaQYXR0D8FoSd-3esjHRkjZn9q0JGa2Lh3tMtHtIitHKjfxFs5kNQve6uFEcEOoHvuoyKet6JZSCkfpwuP0Msx0X3WVLe94cDg7GAjsrv7CLnL3Zt-kAeLrztuRiKw67M7HIg5ur-3_wAmZ1HXFXWF0rI6DUWpG1HBlUs0lP4OaJ0Snq_F5nZ-bQJeRqt0PyNgSWznki7dukuEp8CYzWPg7QKY08mxZyVXro4grYcM0MEqJoIFvVxerzZtX6173i3-rmhq2c-1xtfadEq196CuRMb2Rq6YwJB1aQqj0NNDQ5VqhMVRf0MXaouTlpyKCUcM-YMHZEB0G=w662-h882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2" t="32487" r="37723" b="39550"/>
        <a:stretch/>
      </xdr:blipFill>
      <xdr:spPr bwMode="auto">
        <a:xfrm>
          <a:off x="9620249" y="2024389"/>
          <a:ext cx="1490229" cy="1388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295275</xdr:colOff>
      <xdr:row>20</xdr:row>
      <xdr:rowOff>57150</xdr:rowOff>
    </xdr:from>
    <xdr:to>
      <xdr:col>10</xdr:col>
      <xdr:colOff>247013</xdr:colOff>
      <xdr:row>20</xdr:row>
      <xdr:rowOff>1752123</xdr:rowOff>
    </xdr:to>
    <xdr:pic>
      <xdr:nvPicPr>
        <xdr:cNvPr id="54" name="Imagen 53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16003"/>
        <a:stretch/>
      </xdr:blipFill>
      <xdr:spPr>
        <a:xfrm>
          <a:off x="9563100" y="17868900"/>
          <a:ext cx="1704338" cy="1694973"/>
        </a:xfrm>
        <a:prstGeom prst="rect">
          <a:avLst/>
        </a:prstGeom>
      </xdr:spPr>
    </xdr:pic>
    <xdr:clientData/>
  </xdr:twoCellAnchor>
  <xdr:twoCellAnchor editAs="oneCell">
    <xdr:from>
      <xdr:col>8</xdr:col>
      <xdr:colOff>247650</xdr:colOff>
      <xdr:row>21</xdr:row>
      <xdr:rowOff>38100</xdr:rowOff>
    </xdr:from>
    <xdr:to>
      <xdr:col>10</xdr:col>
      <xdr:colOff>276002</xdr:colOff>
      <xdr:row>21</xdr:row>
      <xdr:rowOff>1571433</xdr:rowOff>
    </xdr:to>
    <xdr:pic>
      <xdr:nvPicPr>
        <xdr:cNvPr id="55" name="Imagen 54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515475" y="19650075"/>
          <a:ext cx="1780952" cy="1533333"/>
        </a:xfrm>
        <a:prstGeom prst="rect">
          <a:avLst/>
        </a:prstGeom>
      </xdr:spPr>
    </xdr:pic>
    <xdr:clientData/>
  </xdr:twoCellAnchor>
  <xdr:twoCellAnchor editAs="oneCell">
    <xdr:from>
      <xdr:col>8</xdr:col>
      <xdr:colOff>304800</xdr:colOff>
      <xdr:row>22</xdr:row>
      <xdr:rowOff>28575</xdr:rowOff>
    </xdr:from>
    <xdr:to>
      <xdr:col>10</xdr:col>
      <xdr:colOff>256538</xdr:colOff>
      <xdr:row>22</xdr:row>
      <xdr:rowOff>1723548</xdr:rowOff>
    </xdr:to>
    <xdr:pic>
      <xdr:nvPicPr>
        <xdr:cNvPr id="56" name="Imagen 55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16003"/>
        <a:stretch/>
      </xdr:blipFill>
      <xdr:spPr>
        <a:xfrm>
          <a:off x="9572625" y="21240750"/>
          <a:ext cx="1704338" cy="1694973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190500</xdr:colOff>
      <xdr:row>11</xdr:row>
      <xdr:rowOff>28575</xdr:rowOff>
    </xdr:from>
    <xdr:to>
      <xdr:col>9</xdr:col>
      <xdr:colOff>1104786</xdr:colOff>
      <xdr:row>11</xdr:row>
      <xdr:rowOff>1371432</xdr:rowOff>
    </xdr:to>
    <xdr:pic>
      <xdr:nvPicPr>
        <xdr:cNvPr id="47" name="Imagen 4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010775" y="3467100"/>
          <a:ext cx="914286" cy="1342857"/>
        </a:xfrm>
        <a:prstGeom prst="rect">
          <a:avLst/>
        </a:prstGeom>
      </xdr:spPr>
    </xdr:pic>
    <xdr:clientData/>
  </xdr:twoCellAnchor>
  <xdr:twoCellAnchor editAs="oneCell">
    <xdr:from>
      <xdr:col>8</xdr:col>
      <xdr:colOff>428625</xdr:colOff>
      <xdr:row>12</xdr:row>
      <xdr:rowOff>54264</xdr:rowOff>
    </xdr:from>
    <xdr:to>
      <xdr:col>10</xdr:col>
      <xdr:colOff>170861</xdr:colOff>
      <xdr:row>12</xdr:row>
      <xdr:rowOff>1866186</xdr:rowOff>
    </xdr:to>
    <xdr:pic>
      <xdr:nvPicPr>
        <xdr:cNvPr id="57" name="Imagen 56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696450" y="4883439"/>
          <a:ext cx="1494836" cy="1811922"/>
        </a:xfrm>
        <a:prstGeom prst="rect">
          <a:avLst/>
        </a:prstGeom>
      </xdr:spPr>
    </xdr:pic>
    <xdr:clientData/>
  </xdr:twoCellAnchor>
  <xdr:twoCellAnchor editAs="oneCell">
    <xdr:from>
      <xdr:col>8</xdr:col>
      <xdr:colOff>217715</xdr:colOff>
      <xdr:row>28</xdr:row>
      <xdr:rowOff>27214</xdr:rowOff>
    </xdr:from>
    <xdr:to>
      <xdr:col>10</xdr:col>
      <xdr:colOff>376680</xdr:colOff>
      <xdr:row>28</xdr:row>
      <xdr:rowOff>2255785</xdr:rowOff>
    </xdr:to>
    <xdr:pic>
      <xdr:nvPicPr>
        <xdr:cNvPr id="58" name="Imagen 57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525001" y="33704893"/>
          <a:ext cx="1914286" cy="2228571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0</xdr:colOff>
      <xdr:row>0</xdr:row>
      <xdr:rowOff>79375</xdr:rowOff>
    </xdr:from>
    <xdr:to>
      <xdr:col>26</xdr:col>
      <xdr:colOff>483297</xdr:colOff>
      <xdr:row>5</xdr:row>
      <xdr:rowOff>88415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2702" y="79375"/>
          <a:ext cx="2061541" cy="96154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601267</xdr:colOff>
      <xdr:row>18</xdr:row>
      <xdr:rowOff>183129</xdr:rowOff>
    </xdr:from>
    <xdr:to>
      <xdr:col>3</xdr:col>
      <xdr:colOff>148828</xdr:colOff>
      <xdr:row>18</xdr:row>
      <xdr:rowOff>523309</xdr:rowOff>
    </xdr:to>
    <xdr:sp macro="" textlink="">
      <xdr:nvSpPr>
        <xdr:cNvPr id="2" name="Rombo 1"/>
        <xdr:cNvSpPr/>
      </xdr:nvSpPr>
      <xdr:spPr>
        <a:xfrm>
          <a:off x="2714626" y="3626020"/>
          <a:ext cx="380999" cy="340180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1389063</xdr:colOff>
      <xdr:row>18</xdr:row>
      <xdr:rowOff>204106</xdr:rowOff>
    </xdr:from>
    <xdr:to>
      <xdr:col>7</xdr:col>
      <xdr:colOff>163287</xdr:colOff>
      <xdr:row>18</xdr:row>
      <xdr:rowOff>544285</xdr:rowOff>
    </xdr:to>
    <xdr:sp macro="" textlink="">
      <xdr:nvSpPr>
        <xdr:cNvPr id="3" name="Cruz 2"/>
        <xdr:cNvSpPr/>
      </xdr:nvSpPr>
      <xdr:spPr>
        <a:xfrm>
          <a:off x="8929688" y="3646997"/>
          <a:ext cx="421255" cy="340179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136073</xdr:colOff>
      <xdr:row>0</xdr:row>
      <xdr:rowOff>122464</xdr:rowOff>
    </xdr:from>
    <xdr:to>
      <xdr:col>10</xdr:col>
      <xdr:colOff>377883</xdr:colOff>
      <xdr:row>5</xdr:row>
      <xdr:rowOff>101918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89848" y="122464"/>
          <a:ext cx="1994807" cy="931954"/>
        </a:xfrm>
        <a:prstGeom prst="rect">
          <a:avLst/>
        </a:prstGeom>
      </xdr:spPr>
    </xdr:pic>
    <xdr:clientData/>
  </xdr:twoCellAnchor>
  <xdr:twoCellAnchor>
    <xdr:from>
      <xdr:col>4</xdr:col>
      <xdr:colOff>767836</xdr:colOff>
      <xdr:row>10</xdr:row>
      <xdr:rowOff>863787</xdr:rowOff>
    </xdr:from>
    <xdr:to>
      <xdr:col>4</xdr:col>
      <xdr:colOff>973304</xdr:colOff>
      <xdr:row>10</xdr:row>
      <xdr:rowOff>1110078</xdr:rowOff>
    </xdr:to>
    <xdr:sp macro="" textlink="">
      <xdr:nvSpPr>
        <xdr:cNvPr id="5" name="Rombo 4"/>
        <xdr:cNvSpPr/>
      </xdr:nvSpPr>
      <xdr:spPr>
        <a:xfrm>
          <a:off x="5003660" y="282481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748996</xdr:colOff>
      <xdr:row>11</xdr:row>
      <xdr:rowOff>1005681</xdr:rowOff>
    </xdr:from>
    <xdr:to>
      <xdr:col>4</xdr:col>
      <xdr:colOff>954464</xdr:colOff>
      <xdr:row>11</xdr:row>
      <xdr:rowOff>1251972</xdr:rowOff>
    </xdr:to>
    <xdr:sp macro="" textlink="">
      <xdr:nvSpPr>
        <xdr:cNvPr id="6" name="Rombo 5"/>
        <xdr:cNvSpPr/>
      </xdr:nvSpPr>
      <xdr:spPr>
        <a:xfrm>
          <a:off x="4984820" y="3381328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765057</xdr:colOff>
      <xdr:row>12</xdr:row>
      <xdr:rowOff>839879</xdr:rowOff>
    </xdr:from>
    <xdr:to>
      <xdr:col>4</xdr:col>
      <xdr:colOff>970525</xdr:colOff>
      <xdr:row>12</xdr:row>
      <xdr:rowOff>1086170</xdr:rowOff>
    </xdr:to>
    <xdr:sp macro="" textlink="">
      <xdr:nvSpPr>
        <xdr:cNvPr id="7" name="Rombo 6"/>
        <xdr:cNvSpPr/>
      </xdr:nvSpPr>
      <xdr:spPr>
        <a:xfrm>
          <a:off x="5000881" y="5411879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725090</xdr:colOff>
      <xdr:row>13</xdr:row>
      <xdr:rowOff>604278</xdr:rowOff>
    </xdr:from>
    <xdr:to>
      <xdr:col>4</xdr:col>
      <xdr:colOff>930558</xdr:colOff>
      <xdr:row>13</xdr:row>
      <xdr:rowOff>850569</xdr:rowOff>
    </xdr:to>
    <xdr:sp macro="" textlink="">
      <xdr:nvSpPr>
        <xdr:cNvPr id="8" name="Rombo 7"/>
        <xdr:cNvSpPr/>
      </xdr:nvSpPr>
      <xdr:spPr>
        <a:xfrm>
          <a:off x="4960914" y="730539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685123</xdr:colOff>
      <xdr:row>14</xdr:row>
      <xdr:rowOff>566528</xdr:rowOff>
    </xdr:from>
    <xdr:to>
      <xdr:col>4</xdr:col>
      <xdr:colOff>890591</xdr:colOff>
      <xdr:row>14</xdr:row>
      <xdr:rowOff>812819</xdr:rowOff>
    </xdr:to>
    <xdr:sp macro="" textlink="">
      <xdr:nvSpPr>
        <xdr:cNvPr id="9" name="Rombo 8"/>
        <xdr:cNvSpPr/>
      </xdr:nvSpPr>
      <xdr:spPr>
        <a:xfrm>
          <a:off x="4920947" y="9060587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668851</xdr:colOff>
      <xdr:row>15</xdr:row>
      <xdr:rowOff>480803</xdr:rowOff>
    </xdr:from>
    <xdr:to>
      <xdr:col>4</xdr:col>
      <xdr:colOff>874319</xdr:colOff>
      <xdr:row>15</xdr:row>
      <xdr:rowOff>727094</xdr:rowOff>
    </xdr:to>
    <xdr:sp macro="" textlink="">
      <xdr:nvSpPr>
        <xdr:cNvPr id="10" name="Rombo 9"/>
        <xdr:cNvSpPr/>
      </xdr:nvSpPr>
      <xdr:spPr>
        <a:xfrm>
          <a:off x="4904675" y="10644538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775843</xdr:colOff>
      <xdr:row>16</xdr:row>
      <xdr:rowOff>960157</xdr:rowOff>
    </xdr:from>
    <xdr:to>
      <xdr:col>4</xdr:col>
      <xdr:colOff>981311</xdr:colOff>
      <xdr:row>16</xdr:row>
      <xdr:rowOff>1206448</xdr:rowOff>
    </xdr:to>
    <xdr:sp macro="" textlink="">
      <xdr:nvSpPr>
        <xdr:cNvPr id="11" name="Rombo 10"/>
        <xdr:cNvSpPr/>
      </xdr:nvSpPr>
      <xdr:spPr>
        <a:xfrm>
          <a:off x="5011667" y="12804775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693453</xdr:colOff>
      <xdr:row>17</xdr:row>
      <xdr:rowOff>1007268</xdr:rowOff>
    </xdr:from>
    <xdr:to>
      <xdr:col>4</xdr:col>
      <xdr:colOff>898921</xdr:colOff>
      <xdr:row>17</xdr:row>
      <xdr:rowOff>1253559</xdr:rowOff>
    </xdr:to>
    <xdr:sp macro="" textlink="">
      <xdr:nvSpPr>
        <xdr:cNvPr id="12" name="Rombo 11"/>
        <xdr:cNvSpPr/>
      </xdr:nvSpPr>
      <xdr:spPr>
        <a:xfrm>
          <a:off x="4952489" y="16737125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641070</xdr:colOff>
      <xdr:row>14</xdr:row>
      <xdr:rowOff>879662</xdr:rowOff>
    </xdr:from>
    <xdr:to>
      <xdr:col>4</xdr:col>
      <xdr:colOff>926818</xdr:colOff>
      <xdr:row>14</xdr:row>
      <xdr:rowOff>1138197</xdr:rowOff>
    </xdr:to>
    <xdr:sp macro="" textlink="">
      <xdr:nvSpPr>
        <xdr:cNvPr id="13" name="Cruz 12"/>
        <xdr:cNvSpPr/>
      </xdr:nvSpPr>
      <xdr:spPr>
        <a:xfrm>
          <a:off x="4876894" y="9373721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708025</xdr:colOff>
      <xdr:row>13</xdr:row>
      <xdr:rowOff>894790</xdr:rowOff>
    </xdr:from>
    <xdr:to>
      <xdr:col>4</xdr:col>
      <xdr:colOff>993773</xdr:colOff>
      <xdr:row>13</xdr:row>
      <xdr:rowOff>1153325</xdr:rowOff>
    </xdr:to>
    <xdr:sp macro="" textlink="">
      <xdr:nvSpPr>
        <xdr:cNvPr id="14" name="Cruz 13"/>
        <xdr:cNvSpPr/>
      </xdr:nvSpPr>
      <xdr:spPr>
        <a:xfrm>
          <a:off x="4943849" y="7595908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654564</xdr:colOff>
      <xdr:row>15</xdr:row>
      <xdr:rowOff>843547</xdr:rowOff>
    </xdr:from>
    <xdr:to>
      <xdr:col>4</xdr:col>
      <xdr:colOff>940312</xdr:colOff>
      <xdr:row>15</xdr:row>
      <xdr:rowOff>1102082</xdr:rowOff>
    </xdr:to>
    <xdr:sp macro="" textlink="">
      <xdr:nvSpPr>
        <xdr:cNvPr id="16" name="Cruz 15"/>
        <xdr:cNvSpPr/>
      </xdr:nvSpPr>
      <xdr:spPr>
        <a:xfrm>
          <a:off x="4890388" y="11007282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728148</xdr:colOff>
      <xdr:row>12</xdr:row>
      <xdr:rowOff>1160158</xdr:rowOff>
    </xdr:from>
    <xdr:to>
      <xdr:col>4</xdr:col>
      <xdr:colOff>1013896</xdr:colOff>
      <xdr:row>12</xdr:row>
      <xdr:rowOff>1418693</xdr:rowOff>
    </xdr:to>
    <xdr:sp macro="" textlink="">
      <xdr:nvSpPr>
        <xdr:cNvPr id="17" name="Cruz 16"/>
        <xdr:cNvSpPr/>
      </xdr:nvSpPr>
      <xdr:spPr>
        <a:xfrm>
          <a:off x="4963972" y="5732158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734569</xdr:colOff>
      <xdr:row>16</xdr:row>
      <xdr:rowOff>1246303</xdr:rowOff>
    </xdr:from>
    <xdr:to>
      <xdr:col>4</xdr:col>
      <xdr:colOff>1020317</xdr:colOff>
      <xdr:row>16</xdr:row>
      <xdr:rowOff>1504838</xdr:rowOff>
    </xdr:to>
    <xdr:sp macro="" textlink="">
      <xdr:nvSpPr>
        <xdr:cNvPr id="18" name="Cruz 17"/>
        <xdr:cNvSpPr/>
      </xdr:nvSpPr>
      <xdr:spPr>
        <a:xfrm>
          <a:off x="4970393" y="13090921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658529</xdr:colOff>
      <xdr:row>17</xdr:row>
      <xdr:rowOff>1309688</xdr:rowOff>
    </xdr:from>
    <xdr:to>
      <xdr:col>4</xdr:col>
      <xdr:colOff>944277</xdr:colOff>
      <xdr:row>17</xdr:row>
      <xdr:rowOff>1568223</xdr:rowOff>
    </xdr:to>
    <xdr:sp macro="" textlink="">
      <xdr:nvSpPr>
        <xdr:cNvPr id="19" name="Cruz 18"/>
        <xdr:cNvSpPr/>
      </xdr:nvSpPr>
      <xdr:spPr>
        <a:xfrm>
          <a:off x="4917565" y="17039545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59531</xdr:colOff>
      <xdr:row>14</xdr:row>
      <xdr:rowOff>90607</xdr:rowOff>
    </xdr:from>
    <xdr:to>
      <xdr:col>10</xdr:col>
      <xdr:colOff>448496</xdr:colOff>
      <xdr:row>14</xdr:row>
      <xdr:rowOff>1605214</xdr:rowOff>
    </xdr:to>
    <xdr:pic>
      <xdr:nvPicPr>
        <xdr:cNvPr id="15" name="Imagen 1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27890" y="4237951"/>
          <a:ext cx="2145137" cy="1514607"/>
        </a:xfrm>
        <a:prstGeom prst="rect">
          <a:avLst/>
        </a:prstGeom>
      </xdr:spPr>
    </xdr:pic>
    <xdr:clientData/>
  </xdr:twoCellAnchor>
  <xdr:twoCellAnchor editAs="oneCell">
    <xdr:from>
      <xdr:col>8</xdr:col>
      <xdr:colOff>128658</xdr:colOff>
      <xdr:row>15</xdr:row>
      <xdr:rowOff>49899</xdr:rowOff>
    </xdr:from>
    <xdr:to>
      <xdr:col>10</xdr:col>
      <xdr:colOff>331107</xdr:colOff>
      <xdr:row>15</xdr:row>
      <xdr:rowOff>1571301</xdr:rowOff>
    </xdr:to>
    <xdr:pic>
      <xdr:nvPicPr>
        <xdr:cNvPr id="20" name="Imagen 1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16200000">
          <a:off x="10715627" y="5645508"/>
          <a:ext cx="1521402" cy="1958621"/>
        </a:xfrm>
        <a:prstGeom prst="rect">
          <a:avLst/>
        </a:prstGeom>
      </xdr:spPr>
    </xdr:pic>
    <xdr:clientData/>
  </xdr:twoCellAnchor>
  <xdr:twoCellAnchor editAs="oneCell">
    <xdr:from>
      <xdr:col>8</xdr:col>
      <xdr:colOff>307579</xdr:colOff>
      <xdr:row>13</xdr:row>
      <xdr:rowOff>59532</xdr:rowOff>
    </xdr:from>
    <xdr:to>
      <xdr:col>10</xdr:col>
      <xdr:colOff>295845</xdr:colOff>
      <xdr:row>13</xdr:row>
      <xdr:rowOff>1732477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675938" y="3532188"/>
          <a:ext cx="1744438" cy="1672945"/>
        </a:xfrm>
        <a:prstGeom prst="rect">
          <a:avLst/>
        </a:prstGeom>
      </xdr:spPr>
    </xdr:pic>
    <xdr:clientData/>
  </xdr:twoCellAnchor>
  <xdr:twoCellAnchor editAs="oneCell">
    <xdr:from>
      <xdr:col>8</xdr:col>
      <xdr:colOff>201705</xdr:colOff>
      <xdr:row>11</xdr:row>
      <xdr:rowOff>33617</xdr:rowOff>
    </xdr:from>
    <xdr:to>
      <xdr:col>10</xdr:col>
      <xdr:colOff>302558</xdr:colOff>
      <xdr:row>11</xdr:row>
      <xdr:rowOff>2162735</xdr:rowOff>
    </xdr:to>
    <xdr:pic>
      <xdr:nvPicPr>
        <xdr:cNvPr id="22" name="Imagen 21" descr="https://lh3.googleusercontent.com/_hAf1el98rttYPtC1-iYui4cq3Amn0av2DV2SECWdUpJQUd4_hTQdHVSLsJSf4LJux-P2CLYpBwviagtOZ2qIbBsjSIKTu1VrMnVR20Exs3Soc3DFjJZj0xIlsgnWLEbvz8E6G7Caaog7rpXoVl8PqWWVocWuBBEesQ2cBbZxX4oa7P3ag2fXRmZg-VPxJBDkuEQl3hrMawKuRnp0bXpfBfvAjueZFfn-hhQ3YguSNlIiu8vowNcmYfBYV2vliZIW-QBegqFa3qWrSk5Lnbe3AycocSjF-cPSyjf8CYJRQu3Z1mPwae8IRzaHuudPdI29ipT_uyBbc808EnbR5y2N9BHrgoYg0-8B_cmZU8v01_O1ugY_YnQOB0W_omaxO6fXnyuBE7YYnBl0hnQVSJLRaNf7_NkmsjnRQQXibLW6JaI4sVeYgv58kZLTHRXP2vqRvN36uh4cG6IWAdGbAdFeN-4_D0a273_NZsofbuRZxMpT7RnvhXQs1ot6Fw5GDVXOovQG__6pKv9XUm5cuOCNYKieT4IrW8DVI_ii7Y-VdI586O4KX1lC9oCrR5YDseiOaU0_ysQN9F2y6xrlwTcnf5hs-Z_3blzF4PAqEVHbo-wsT_Z3LelZ8gNIkP8E7q0vKVazMcrQeOmab_EOh5dx2q5GRYXQ6EF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4" t="38364" r="36420" b="36326"/>
        <a:stretch/>
      </xdr:blipFill>
      <xdr:spPr bwMode="auto">
        <a:xfrm>
          <a:off x="10567146" y="2409264"/>
          <a:ext cx="1848971" cy="21291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44824</xdr:colOff>
      <xdr:row>12</xdr:row>
      <xdr:rowOff>78441</xdr:rowOff>
    </xdr:from>
    <xdr:to>
      <xdr:col>10</xdr:col>
      <xdr:colOff>493059</xdr:colOff>
      <xdr:row>12</xdr:row>
      <xdr:rowOff>2073088</xdr:rowOff>
    </xdr:to>
    <xdr:pic>
      <xdr:nvPicPr>
        <xdr:cNvPr id="23" name="Imagen 22" descr="https://lh3.googleusercontent.com/70XA6K8tvl3r0FNKtmuwcPoOCUQYmiX8XkPbwYdhGm4Uqsd1beYSgLqaFKIbWa9uUJ9z2iR3R_Huvr2hzsbai1pLzINx5mjoQC3NZgZMKwyrqZSVnLOMiXvGHNV22vh24blANON4haG1barWyzr2mB7tc4Ip1jE0B4rQGMBM3JBVh6lCNgAj43PFALDviBUFZS8881E7QD98OMI-kAC-FhzvVFFCua4QO-C6M1Q6To6GCksaAF4et844aczD7xYcbmkMOA0x2GWA8saRDUrhYDw-d4K5tc8nPplZZDthZMZcEyujcXY2h7httjCOK5noq-C7gRN3QvE26J6tsY9e8xccAGXqzcflPmhgfkO_MZW4Mh6EIZ_NG_rGdzORWVZTNQD-H58RYpt-9ICR0l8FQ8pYXGiyRKKjiUCdR0d7uzz6zIo7zeR_-eJ5By_qV_NIEKU7wA0HTBU2FkUpscl1pm7aESScj1a-rERfLOyLsGRO6jvbOLVat_DxzI4gWzI--DwOMEXFLSSUXWlFr5iCdviricfEO0d137Ju4zQ5CNoSMqSDgZahg9NuA6Yx4PJkSKlOfaQ2RFFB8-Wet06rjv7I_Tt8wPcaTq803vBrUR0TYGWawHAhSbSM9Tz2U6Ra41yhS_7IV26y0473IhYECjriShyH8ntH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94" t="30778" r="30900" b="45507"/>
        <a:stretch/>
      </xdr:blipFill>
      <xdr:spPr bwMode="auto">
        <a:xfrm>
          <a:off x="10410265" y="4650441"/>
          <a:ext cx="2196353" cy="19946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537882</xdr:colOff>
      <xdr:row>16</xdr:row>
      <xdr:rowOff>44823</xdr:rowOff>
    </xdr:from>
    <xdr:to>
      <xdr:col>10</xdr:col>
      <xdr:colOff>78441</xdr:colOff>
      <xdr:row>16</xdr:row>
      <xdr:rowOff>2286000</xdr:rowOff>
    </xdr:to>
    <xdr:pic>
      <xdr:nvPicPr>
        <xdr:cNvPr id="24" name="Imagen 23" descr="https://lh3.googleusercontent.com/70XA6K8tvl3r0FNKtmuwcPoOCUQYmiX8XkPbwYdhGm4Uqsd1beYSgLqaFKIbWa9uUJ9z2iR3R_Huvr2hzsbai1pLzINx5mjoQC3NZgZMKwyrqZSVnLOMiXvGHNV22vh24blANON4haG1barWyzr2mB7tc4Ip1jE0B4rQGMBM3JBVh6lCNgAj43PFALDviBUFZS8881E7QD98OMI-kAC-FhzvVFFCua4QO-C6M1Q6To6GCksaAF4et844aczD7xYcbmkMOA0x2GWA8saRDUrhYDw-d4K5tc8nPplZZDthZMZcEyujcXY2h7httjCOK5noq-C7gRN3QvE26J6tsY9e8xccAGXqzcflPmhgfkO_MZW4Mh6EIZ_NG_rGdzORWVZTNQD-H58RYpt-9ICR0l8FQ8pYXGiyRKKjiUCdR0d7uzz6zIo7zeR_-eJ5By_qV_NIEKU7wA0HTBU2FkUpscl1pm7aESScj1a-rERfLOyLsGRO6jvbOLVat_DxzI4gWzI--DwOMEXFLSSUXWlFr5iCdviricfEO0d137Ju4zQ5CNoSMqSDgZahg9NuA6Yx4PJkSKlOfaQ2RFFB8-Wet06rjv7I_Tt8wPcaTq803vBrUR0TYGWawHAhSbSM9Tz2U6Ra41yhS_7IV26y0473IhYECjriShyH8ntH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591" t="11052" r="46928" b="62317"/>
        <a:stretch/>
      </xdr:blipFill>
      <xdr:spPr bwMode="auto">
        <a:xfrm>
          <a:off x="10903323" y="11889441"/>
          <a:ext cx="1288677" cy="22411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481852</xdr:colOff>
      <xdr:row>10</xdr:row>
      <xdr:rowOff>56029</xdr:rowOff>
    </xdr:from>
    <xdr:to>
      <xdr:col>10</xdr:col>
      <xdr:colOff>1600</xdr:colOff>
      <xdr:row>10</xdr:row>
      <xdr:rowOff>1845846</xdr:rowOff>
    </xdr:to>
    <xdr:pic>
      <xdr:nvPicPr>
        <xdr:cNvPr id="25" name="Imagen 24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47293" y="2017058"/>
          <a:ext cx="1266265" cy="1789817"/>
        </a:xfrm>
        <a:prstGeom prst="rect">
          <a:avLst/>
        </a:prstGeom>
      </xdr:spPr>
    </xdr:pic>
    <xdr:clientData/>
  </xdr:twoCellAnchor>
  <xdr:twoCellAnchor editAs="oneCell">
    <xdr:from>
      <xdr:col>8</xdr:col>
      <xdr:colOff>204107</xdr:colOff>
      <xdr:row>17</xdr:row>
      <xdr:rowOff>54429</xdr:rowOff>
    </xdr:from>
    <xdr:to>
      <xdr:col>10</xdr:col>
      <xdr:colOff>363071</xdr:colOff>
      <xdr:row>17</xdr:row>
      <xdr:rowOff>2283000</xdr:rowOff>
    </xdr:to>
    <xdr:pic>
      <xdr:nvPicPr>
        <xdr:cNvPr id="26" name="Imagen 25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599964" y="15784286"/>
          <a:ext cx="1914286" cy="2228571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38</xdr:col>
      <xdr:colOff>35202</xdr:colOff>
      <xdr:row>0</xdr:row>
      <xdr:rowOff>99391</xdr:rowOff>
    </xdr:from>
    <xdr:to>
      <xdr:col>45</xdr:col>
      <xdr:colOff>163168</xdr:colOff>
      <xdr:row>5</xdr:row>
      <xdr:rowOff>108431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70277" y="99391"/>
          <a:ext cx="2023441" cy="96154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666751</xdr:colOff>
      <xdr:row>25</xdr:row>
      <xdr:rowOff>191860</xdr:rowOff>
    </xdr:from>
    <xdr:to>
      <xdr:col>2</xdr:col>
      <xdr:colOff>1047750</xdr:colOff>
      <xdr:row>25</xdr:row>
      <xdr:rowOff>532040</xdr:rowOff>
    </xdr:to>
    <xdr:sp macro="" textlink="">
      <xdr:nvSpPr>
        <xdr:cNvPr id="2" name="Rombo 1"/>
        <xdr:cNvSpPr/>
      </xdr:nvSpPr>
      <xdr:spPr>
        <a:xfrm>
          <a:off x="2781301" y="4620985"/>
          <a:ext cx="380999" cy="340180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149680</xdr:colOff>
      <xdr:row>25</xdr:row>
      <xdr:rowOff>194581</xdr:rowOff>
    </xdr:from>
    <xdr:to>
      <xdr:col>7</xdr:col>
      <xdr:colOff>552450</xdr:colOff>
      <xdr:row>25</xdr:row>
      <xdr:rowOff>534760</xdr:rowOff>
    </xdr:to>
    <xdr:sp macro="" textlink="">
      <xdr:nvSpPr>
        <xdr:cNvPr id="3" name="Cruz 2"/>
        <xdr:cNvSpPr/>
      </xdr:nvSpPr>
      <xdr:spPr>
        <a:xfrm>
          <a:off x="9188905" y="4623706"/>
          <a:ext cx="402770" cy="340179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136073</xdr:colOff>
      <xdr:row>0</xdr:row>
      <xdr:rowOff>122464</xdr:rowOff>
    </xdr:from>
    <xdr:to>
      <xdr:col>10</xdr:col>
      <xdr:colOff>378280</xdr:colOff>
      <xdr:row>5</xdr:row>
      <xdr:rowOff>101918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32973" y="122464"/>
          <a:ext cx="1994807" cy="931954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10</xdr:row>
      <xdr:rowOff>809625</xdr:rowOff>
    </xdr:from>
    <xdr:to>
      <xdr:col>4</xdr:col>
      <xdr:colOff>576943</xdr:colOff>
      <xdr:row>10</xdr:row>
      <xdr:rowOff>1055916</xdr:rowOff>
    </xdr:to>
    <xdr:sp macro="" textlink="">
      <xdr:nvSpPr>
        <xdr:cNvPr id="5" name="Rombo 4"/>
        <xdr:cNvSpPr/>
      </xdr:nvSpPr>
      <xdr:spPr>
        <a:xfrm>
          <a:off x="5360194" y="277415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404812</xdr:colOff>
      <xdr:row>11</xdr:row>
      <xdr:rowOff>738188</xdr:rowOff>
    </xdr:from>
    <xdr:to>
      <xdr:col>4</xdr:col>
      <xdr:colOff>610280</xdr:colOff>
      <xdr:row>11</xdr:row>
      <xdr:rowOff>984479</xdr:rowOff>
    </xdr:to>
    <xdr:sp macro="" textlink="">
      <xdr:nvSpPr>
        <xdr:cNvPr id="6" name="Rombo 5"/>
        <xdr:cNvSpPr/>
      </xdr:nvSpPr>
      <xdr:spPr>
        <a:xfrm>
          <a:off x="5393531" y="4560094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390525</xdr:colOff>
      <xdr:row>12</xdr:row>
      <xdr:rowOff>1066235</xdr:rowOff>
    </xdr:from>
    <xdr:to>
      <xdr:col>4</xdr:col>
      <xdr:colOff>595993</xdr:colOff>
      <xdr:row>12</xdr:row>
      <xdr:rowOff>1312526</xdr:rowOff>
    </xdr:to>
    <xdr:sp macro="" textlink="">
      <xdr:nvSpPr>
        <xdr:cNvPr id="7" name="Rombo 6"/>
        <xdr:cNvSpPr/>
      </xdr:nvSpPr>
      <xdr:spPr>
        <a:xfrm>
          <a:off x="5391150" y="7233673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459581</xdr:colOff>
      <xdr:row>13</xdr:row>
      <xdr:rowOff>683378</xdr:rowOff>
    </xdr:from>
    <xdr:to>
      <xdr:col>4</xdr:col>
      <xdr:colOff>665049</xdr:colOff>
      <xdr:row>13</xdr:row>
      <xdr:rowOff>929669</xdr:rowOff>
    </xdr:to>
    <xdr:sp macro="" textlink="">
      <xdr:nvSpPr>
        <xdr:cNvPr id="8" name="Rombo 7"/>
        <xdr:cNvSpPr/>
      </xdr:nvSpPr>
      <xdr:spPr>
        <a:xfrm>
          <a:off x="5448300" y="8220034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421448</xdr:colOff>
      <xdr:row>14</xdr:row>
      <xdr:rowOff>850191</xdr:rowOff>
    </xdr:from>
    <xdr:to>
      <xdr:col>4</xdr:col>
      <xdr:colOff>626916</xdr:colOff>
      <xdr:row>14</xdr:row>
      <xdr:rowOff>1096482</xdr:rowOff>
    </xdr:to>
    <xdr:sp macro="" textlink="">
      <xdr:nvSpPr>
        <xdr:cNvPr id="9" name="Rombo 8"/>
        <xdr:cNvSpPr/>
      </xdr:nvSpPr>
      <xdr:spPr>
        <a:xfrm>
          <a:off x="5409084" y="10375191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464869</xdr:colOff>
      <xdr:row>15</xdr:row>
      <xdr:rowOff>631515</xdr:rowOff>
    </xdr:from>
    <xdr:to>
      <xdr:col>4</xdr:col>
      <xdr:colOff>670337</xdr:colOff>
      <xdr:row>15</xdr:row>
      <xdr:rowOff>877806</xdr:rowOff>
    </xdr:to>
    <xdr:sp macro="" textlink="">
      <xdr:nvSpPr>
        <xdr:cNvPr id="10" name="Rombo 9"/>
        <xdr:cNvSpPr/>
      </xdr:nvSpPr>
      <xdr:spPr>
        <a:xfrm>
          <a:off x="5453588" y="12382984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414337</xdr:colOff>
      <xdr:row>23</xdr:row>
      <xdr:rowOff>727048</xdr:rowOff>
    </xdr:from>
    <xdr:to>
      <xdr:col>4</xdr:col>
      <xdr:colOff>619805</xdr:colOff>
      <xdr:row>23</xdr:row>
      <xdr:rowOff>973339</xdr:rowOff>
    </xdr:to>
    <xdr:sp macro="" textlink="">
      <xdr:nvSpPr>
        <xdr:cNvPr id="11" name="Rombo 10"/>
        <xdr:cNvSpPr/>
      </xdr:nvSpPr>
      <xdr:spPr>
        <a:xfrm>
          <a:off x="5414962" y="31921423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390525</xdr:colOff>
      <xdr:row>24</xdr:row>
      <xdr:rowOff>1104900</xdr:rowOff>
    </xdr:from>
    <xdr:to>
      <xdr:col>4</xdr:col>
      <xdr:colOff>595993</xdr:colOff>
      <xdr:row>24</xdr:row>
      <xdr:rowOff>1351191</xdr:rowOff>
    </xdr:to>
    <xdr:sp macro="" textlink="">
      <xdr:nvSpPr>
        <xdr:cNvPr id="20" name="Rombo 19"/>
        <xdr:cNvSpPr/>
      </xdr:nvSpPr>
      <xdr:spPr>
        <a:xfrm>
          <a:off x="5391150" y="3415665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433387</xdr:colOff>
      <xdr:row>16</xdr:row>
      <xdr:rowOff>847725</xdr:rowOff>
    </xdr:from>
    <xdr:to>
      <xdr:col>4</xdr:col>
      <xdr:colOff>638855</xdr:colOff>
      <xdr:row>16</xdr:row>
      <xdr:rowOff>1094016</xdr:rowOff>
    </xdr:to>
    <xdr:sp macro="" textlink="">
      <xdr:nvSpPr>
        <xdr:cNvPr id="22" name="Rombo 21"/>
        <xdr:cNvSpPr/>
      </xdr:nvSpPr>
      <xdr:spPr>
        <a:xfrm>
          <a:off x="5434012" y="1594485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400050</xdr:colOff>
      <xdr:row>17</xdr:row>
      <xdr:rowOff>709612</xdr:rowOff>
    </xdr:from>
    <xdr:to>
      <xdr:col>4</xdr:col>
      <xdr:colOff>605518</xdr:colOff>
      <xdr:row>17</xdr:row>
      <xdr:rowOff>955903</xdr:rowOff>
    </xdr:to>
    <xdr:sp macro="" textlink="">
      <xdr:nvSpPr>
        <xdr:cNvPr id="24" name="Rombo 23"/>
        <xdr:cNvSpPr/>
      </xdr:nvSpPr>
      <xdr:spPr>
        <a:xfrm>
          <a:off x="5400675" y="1821180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497964</xdr:colOff>
      <xdr:row>18</xdr:row>
      <xdr:rowOff>1214437</xdr:rowOff>
    </xdr:from>
    <xdr:to>
      <xdr:col>4</xdr:col>
      <xdr:colOff>703432</xdr:colOff>
      <xdr:row>18</xdr:row>
      <xdr:rowOff>1460728</xdr:rowOff>
    </xdr:to>
    <xdr:sp macro="" textlink="">
      <xdr:nvSpPr>
        <xdr:cNvPr id="25" name="Rombo 24"/>
        <xdr:cNvSpPr/>
      </xdr:nvSpPr>
      <xdr:spPr>
        <a:xfrm>
          <a:off x="5498589" y="2066925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482869</xdr:colOff>
      <xdr:row>19</xdr:row>
      <xdr:rowOff>970178</xdr:rowOff>
    </xdr:from>
    <xdr:to>
      <xdr:col>4</xdr:col>
      <xdr:colOff>688337</xdr:colOff>
      <xdr:row>19</xdr:row>
      <xdr:rowOff>1216469</xdr:rowOff>
    </xdr:to>
    <xdr:sp macro="" textlink="">
      <xdr:nvSpPr>
        <xdr:cNvPr id="26" name="Rombo 25"/>
        <xdr:cNvSpPr/>
      </xdr:nvSpPr>
      <xdr:spPr>
        <a:xfrm>
          <a:off x="5483494" y="23211053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557212</xdr:colOff>
      <xdr:row>20</xdr:row>
      <xdr:rowOff>1083428</xdr:rowOff>
    </xdr:from>
    <xdr:to>
      <xdr:col>4</xdr:col>
      <xdr:colOff>762680</xdr:colOff>
      <xdr:row>20</xdr:row>
      <xdr:rowOff>1329719</xdr:rowOff>
    </xdr:to>
    <xdr:sp macro="" textlink="">
      <xdr:nvSpPr>
        <xdr:cNvPr id="27" name="Rombo 26"/>
        <xdr:cNvSpPr/>
      </xdr:nvSpPr>
      <xdr:spPr>
        <a:xfrm>
          <a:off x="5557837" y="25753178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414337</xdr:colOff>
      <xdr:row>22</xdr:row>
      <xdr:rowOff>809302</xdr:rowOff>
    </xdr:from>
    <xdr:to>
      <xdr:col>4</xdr:col>
      <xdr:colOff>619805</xdr:colOff>
      <xdr:row>22</xdr:row>
      <xdr:rowOff>1055593</xdr:rowOff>
    </xdr:to>
    <xdr:sp macro="" textlink="">
      <xdr:nvSpPr>
        <xdr:cNvPr id="28" name="Rombo 27"/>
        <xdr:cNvSpPr/>
      </xdr:nvSpPr>
      <xdr:spPr>
        <a:xfrm>
          <a:off x="5414962" y="30003427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404812</xdr:colOff>
      <xdr:row>21</xdr:row>
      <xdr:rowOff>793966</xdr:rowOff>
    </xdr:from>
    <xdr:to>
      <xdr:col>4</xdr:col>
      <xdr:colOff>610280</xdr:colOff>
      <xdr:row>21</xdr:row>
      <xdr:rowOff>1040257</xdr:rowOff>
    </xdr:to>
    <xdr:sp macro="" textlink="">
      <xdr:nvSpPr>
        <xdr:cNvPr id="31" name="Rombo 30"/>
        <xdr:cNvSpPr/>
      </xdr:nvSpPr>
      <xdr:spPr>
        <a:xfrm>
          <a:off x="5405437" y="2813071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371475</xdr:colOff>
      <xdr:row>17</xdr:row>
      <xdr:rowOff>1004887</xdr:rowOff>
    </xdr:from>
    <xdr:to>
      <xdr:col>4</xdr:col>
      <xdr:colOff>657223</xdr:colOff>
      <xdr:row>17</xdr:row>
      <xdr:rowOff>1263422</xdr:rowOff>
    </xdr:to>
    <xdr:sp macro="" textlink="">
      <xdr:nvSpPr>
        <xdr:cNvPr id="33" name="Cruz 32"/>
        <xdr:cNvSpPr/>
      </xdr:nvSpPr>
      <xdr:spPr>
        <a:xfrm>
          <a:off x="5372100" y="18507075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395287</xdr:colOff>
      <xdr:row>16</xdr:row>
      <xdr:rowOff>1143000</xdr:rowOff>
    </xdr:from>
    <xdr:to>
      <xdr:col>4</xdr:col>
      <xdr:colOff>681035</xdr:colOff>
      <xdr:row>16</xdr:row>
      <xdr:rowOff>1401535</xdr:rowOff>
    </xdr:to>
    <xdr:sp macro="" textlink="">
      <xdr:nvSpPr>
        <xdr:cNvPr id="34" name="Cruz 33"/>
        <xdr:cNvSpPr/>
      </xdr:nvSpPr>
      <xdr:spPr>
        <a:xfrm>
          <a:off x="5395912" y="16240125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456958</xdr:colOff>
      <xdr:row>18</xdr:row>
      <xdr:rowOff>1471612</xdr:rowOff>
    </xdr:from>
    <xdr:to>
      <xdr:col>4</xdr:col>
      <xdr:colOff>742706</xdr:colOff>
      <xdr:row>18</xdr:row>
      <xdr:rowOff>1730147</xdr:rowOff>
    </xdr:to>
    <xdr:sp macro="" textlink="">
      <xdr:nvSpPr>
        <xdr:cNvPr id="35" name="Cruz 34"/>
        <xdr:cNvSpPr/>
      </xdr:nvSpPr>
      <xdr:spPr>
        <a:xfrm>
          <a:off x="5457583" y="20926425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447917</xdr:colOff>
      <xdr:row>15</xdr:row>
      <xdr:rowOff>927597</xdr:rowOff>
    </xdr:from>
    <xdr:to>
      <xdr:col>4</xdr:col>
      <xdr:colOff>733665</xdr:colOff>
      <xdr:row>15</xdr:row>
      <xdr:rowOff>1186132</xdr:rowOff>
    </xdr:to>
    <xdr:sp macro="" textlink="">
      <xdr:nvSpPr>
        <xdr:cNvPr id="37" name="Cruz 36"/>
        <xdr:cNvSpPr/>
      </xdr:nvSpPr>
      <xdr:spPr>
        <a:xfrm>
          <a:off x="5436636" y="12679066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402074</xdr:colOff>
      <xdr:row>14</xdr:row>
      <xdr:rowOff>1130613</xdr:rowOff>
    </xdr:from>
    <xdr:to>
      <xdr:col>4</xdr:col>
      <xdr:colOff>687822</xdr:colOff>
      <xdr:row>14</xdr:row>
      <xdr:rowOff>1389148</xdr:rowOff>
    </xdr:to>
    <xdr:sp macro="" textlink="">
      <xdr:nvSpPr>
        <xdr:cNvPr id="38" name="Cruz 37"/>
        <xdr:cNvSpPr/>
      </xdr:nvSpPr>
      <xdr:spPr>
        <a:xfrm>
          <a:off x="5389710" y="10655613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417929</xdr:colOff>
      <xdr:row>13</xdr:row>
      <xdr:rowOff>961379</xdr:rowOff>
    </xdr:from>
    <xdr:to>
      <xdr:col>4</xdr:col>
      <xdr:colOff>703677</xdr:colOff>
      <xdr:row>13</xdr:row>
      <xdr:rowOff>1219914</xdr:rowOff>
    </xdr:to>
    <xdr:sp macro="" textlink="">
      <xdr:nvSpPr>
        <xdr:cNvPr id="39" name="Cruz 38"/>
        <xdr:cNvSpPr/>
      </xdr:nvSpPr>
      <xdr:spPr>
        <a:xfrm>
          <a:off x="5406648" y="8498035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351294</xdr:colOff>
      <xdr:row>12</xdr:row>
      <xdr:rowOff>1326799</xdr:rowOff>
    </xdr:from>
    <xdr:to>
      <xdr:col>4</xdr:col>
      <xdr:colOff>637042</xdr:colOff>
      <xdr:row>12</xdr:row>
      <xdr:rowOff>1585334</xdr:rowOff>
    </xdr:to>
    <xdr:sp macro="" textlink="">
      <xdr:nvSpPr>
        <xdr:cNvPr id="40" name="Cruz 39"/>
        <xdr:cNvSpPr/>
      </xdr:nvSpPr>
      <xdr:spPr>
        <a:xfrm>
          <a:off x="5351919" y="7494237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437343</xdr:colOff>
      <xdr:row>19</xdr:row>
      <xdr:rowOff>1255767</xdr:rowOff>
    </xdr:from>
    <xdr:to>
      <xdr:col>4</xdr:col>
      <xdr:colOff>723091</xdr:colOff>
      <xdr:row>19</xdr:row>
      <xdr:rowOff>1514302</xdr:rowOff>
    </xdr:to>
    <xdr:sp macro="" textlink="">
      <xdr:nvSpPr>
        <xdr:cNvPr id="41" name="Cruz 40"/>
        <xdr:cNvSpPr/>
      </xdr:nvSpPr>
      <xdr:spPr>
        <a:xfrm>
          <a:off x="5437968" y="23496642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515883</xdr:colOff>
      <xdr:row>20</xdr:row>
      <xdr:rowOff>1365787</xdr:rowOff>
    </xdr:from>
    <xdr:to>
      <xdr:col>4</xdr:col>
      <xdr:colOff>801631</xdr:colOff>
      <xdr:row>20</xdr:row>
      <xdr:rowOff>1624322</xdr:rowOff>
    </xdr:to>
    <xdr:sp macro="" textlink="">
      <xdr:nvSpPr>
        <xdr:cNvPr id="42" name="Cruz 41"/>
        <xdr:cNvSpPr/>
      </xdr:nvSpPr>
      <xdr:spPr>
        <a:xfrm>
          <a:off x="5516508" y="26035537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363967</xdr:colOff>
      <xdr:row>21</xdr:row>
      <xdr:rowOff>1087141</xdr:rowOff>
    </xdr:from>
    <xdr:to>
      <xdr:col>4</xdr:col>
      <xdr:colOff>649715</xdr:colOff>
      <xdr:row>21</xdr:row>
      <xdr:rowOff>1345676</xdr:rowOff>
    </xdr:to>
    <xdr:sp macro="" textlink="">
      <xdr:nvSpPr>
        <xdr:cNvPr id="43" name="Cruz 42"/>
        <xdr:cNvSpPr/>
      </xdr:nvSpPr>
      <xdr:spPr>
        <a:xfrm>
          <a:off x="5364592" y="28423891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371070</xdr:colOff>
      <xdr:row>22</xdr:row>
      <xdr:rowOff>1061956</xdr:rowOff>
    </xdr:from>
    <xdr:to>
      <xdr:col>4</xdr:col>
      <xdr:colOff>656818</xdr:colOff>
      <xdr:row>22</xdr:row>
      <xdr:rowOff>1320491</xdr:rowOff>
    </xdr:to>
    <xdr:sp macro="" textlink="">
      <xdr:nvSpPr>
        <xdr:cNvPr id="44" name="Cruz 43"/>
        <xdr:cNvSpPr/>
      </xdr:nvSpPr>
      <xdr:spPr>
        <a:xfrm>
          <a:off x="5371695" y="30256081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362030</xdr:colOff>
      <xdr:row>23</xdr:row>
      <xdr:rowOff>1029910</xdr:rowOff>
    </xdr:from>
    <xdr:to>
      <xdr:col>4</xdr:col>
      <xdr:colOff>647778</xdr:colOff>
      <xdr:row>23</xdr:row>
      <xdr:rowOff>1288445</xdr:rowOff>
    </xdr:to>
    <xdr:sp macro="" textlink="">
      <xdr:nvSpPr>
        <xdr:cNvPr id="45" name="Cruz 44"/>
        <xdr:cNvSpPr/>
      </xdr:nvSpPr>
      <xdr:spPr>
        <a:xfrm>
          <a:off x="5362655" y="32224285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226217</xdr:colOff>
      <xdr:row>14</xdr:row>
      <xdr:rowOff>82433</xdr:rowOff>
    </xdr:from>
    <xdr:to>
      <xdr:col>10</xdr:col>
      <xdr:colOff>308781</xdr:colOff>
      <xdr:row>14</xdr:row>
      <xdr:rowOff>2192232</xdr:rowOff>
    </xdr:to>
    <xdr:pic>
      <xdr:nvPicPr>
        <xdr:cNvPr id="12" name="Imagen 1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120311" y="9476464"/>
          <a:ext cx="1832783" cy="2109799"/>
        </a:xfrm>
        <a:prstGeom prst="rect">
          <a:avLst/>
        </a:prstGeom>
      </xdr:spPr>
    </xdr:pic>
    <xdr:clientData/>
  </xdr:twoCellAnchor>
  <xdr:twoCellAnchor editAs="oneCell">
    <xdr:from>
      <xdr:col>8</xdr:col>
      <xdr:colOff>23812</xdr:colOff>
      <xdr:row>15</xdr:row>
      <xdr:rowOff>135117</xdr:rowOff>
    </xdr:from>
    <xdr:to>
      <xdr:col>10</xdr:col>
      <xdr:colOff>482497</xdr:colOff>
      <xdr:row>15</xdr:row>
      <xdr:rowOff>1716430</xdr:rowOff>
    </xdr:to>
    <xdr:pic>
      <xdr:nvPicPr>
        <xdr:cNvPr id="13" name="Imagen 12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9599"/>
        <a:stretch/>
      </xdr:blipFill>
      <xdr:spPr>
        <a:xfrm>
          <a:off x="9917906" y="11767523"/>
          <a:ext cx="2208904" cy="1581313"/>
        </a:xfrm>
        <a:prstGeom prst="rect">
          <a:avLst/>
        </a:prstGeom>
      </xdr:spPr>
    </xdr:pic>
    <xdr:clientData/>
  </xdr:twoCellAnchor>
  <xdr:twoCellAnchor editAs="oneCell">
    <xdr:from>
      <xdr:col>8</xdr:col>
      <xdr:colOff>68062</xdr:colOff>
      <xdr:row>16</xdr:row>
      <xdr:rowOff>59531</xdr:rowOff>
    </xdr:from>
    <xdr:to>
      <xdr:col>10</xdr:col>
      <xdr:colOff>473444</xdr:colOff>
      <xdr:row>16</xdr:row>
      <xdr:rowOff>2366508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962156" y="13549312"/>
          <a:ext cx="2155601" cy="2306977"/>
        </a:xfrm>
        <a:prstGeom prst="rect">
          <a:avLst/>
        </a:prstGeom>
      </xdr:spPr>
    </xdr:pic>
    <xdr:clientData/>
  </xdr:twoCellAnchor>
  <xdr:twoCellAnchor editAs="oneCell">
    <xdr:from>
      <xdr:col>8</xdr:col>
      <xdr:colOff>238125</xdr:colOff>
      <xdr:row>17</xdr:row>
      <xdr:rowOff>35719</xdr:rowOff>
    </xdr:from>
    <xdr:to>
      <xdr:col>10</xdr:col>
      <xdr:colOff>297656</xdr:colOff>
      <xdr:row>17</xdr:row>
      <xdr:rowOff>1870261</xdr:rowOff>
    </xdr:to>
    <xdr:pic>
      <xdr:nvPicPr>
        <xdr:cNvPr id="15" name="Imagen 1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32219" y="15930563"/>
          <a:ext cx="1809750" cy="1834542"/>
        </a:xfrm>
        <a:prstGeom prst="rect">
          <a:avLst/>
        </a:prstGeom>
      </xdr:spPr>
    </xdr:pic>
    <xdr:clientData/>
  </xdr:twoCellAnchor>
  <xdr:twoCellAnchor editAs="oneCell">
    <xdr:from>
      <xdr:col>8</xdr:col>
      <xdr:colOff>238125</xdr:colOff>
      <xdr:row>13</xdr:row>
      <xdr:rowOff>59531</xdr:rowOff>
    </xdr:from>
    <xdr:to>
      <xdr:col>10</xdr:col>
      <xdr:colOff>297656</xdr:colOff>
      <xdr:row>13</xdr:row>
      <xdr:rowOff>1894073</xdr:rowOff>
    </xdr:to>
    <xdr:pic>
      <xdr:nvPicPr>
        <xdr:cNvPr id="46" name="Imagen 4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32219" y="7596187"/>
          <a:ext cx="1809750" cy="1834542"/>
        </a:xfrm>
        <a:prstGeom prst="rect">
          <a:avLst/>
        </a:prstGeom>
      </xdr:spPr>
    </xdr:pic>
    <xdr:clientData/>
  </xdr:twoCellAnchor>
  <xdr:twoCellAnchor editAs="oneCell">
    <xdr:from>
      <xdr:col>8</xdr:col>
      <xdr:colOff>59531</xdr:colOff>
      <xdr:row>19</xdr:row>
      <xdr:rowOff>83343</xdr:rowOff>
    </xdr:from>
    <xdr:to>
      <xdr:col>10</xdr:col>
      <xdr:colOff>490264</xdr:colOff>
      <xdr:row>19</xdr:row>
      <xdr:rowOff>2369057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953625" y="19895343"/>
          <a:ext cx="2180952" cy="2285714"/>
        </a:xfrm>
        <a:prstGeom prst="rect">
          <a:avLst/>
        </a:prstGeom>
      </xdr:spPr>
    </xdr:pic>
    <xdr:clientData/>
  </xdr:twoCellAnchor>
  <xdr:twoCellAnchor editAs="oneCell">
    <xdr:from>
      <xdr:col>8</xdr:col>
      <xdr:colOff>381001</xdr:colOff>
      <xdr:row>18</xdr:row>
      <xdr:rowOff>130970</xdr:rowOff>
    </xdr:from>
    <xdr:to>
      <xdr:col>10</xdr:col>
      <xdr:colOff>192687</xdr:colOff>
      <xdr:row>18</xdr:row>
      <xdr:rowOff>2740494</xdr:rowOff>
    </xdr:to>
    <xdr:pic>
      <xdr:nvPicPr>
        <xdr:cNvPr id="17" name="Imagen 16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275095" y="18085595"/>
          <a:ext cx="1561905" cy="2609524"/>
        </a:xfrm>
        <a:prstGeom prst="rect">
          <a:avLst/>
        </a:prstGeom>
      </xdr:spPr>
    </xdr:pic>
    <xdr:clientData/>
  </xdr:twoCellAnchor>
  <xdr:twoCellAnchor editAs="oneCell">
    <xdr:from>
      <xdr:col>8</xdr:col>
      <xdr:colOff>35718</xdr:colOff>
      <xdr:row>21</xdr:row>
      <xdr:rowOff>63332</xdr:rowOff>
    </xdr:from>
    <xdr:to>
      <xdr:col>10</xdr:col>
      <xdr:colOff>480788</xdr:colOff>
      <xdr:row>21</xdr:row>
      <xdr:rowOff>1721476</xdr:rowOff>
    </xdr:to>
    <xdr:pic>
      <xdr:nvPicPr>
        <xdr:cNvPr id="18" name="Imagen 17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929812" y="24959301"/>
          <a:ext cx="2195289" cy="1658144"/>
        </a:xfrm>
        <a:prstGeom prst="rect">
          <a:avLst/>
        </a:prstGeom>
      </xdr:spPr>
    </xdr:pic>
    <xdr:clientData/>
  </xdr:twoCellAnchor>
  <xdr:twoCellAnchor editAs="oneCell">
    <xdr:from>
      <xdr:col>8</xdr:col>
      <xdr:colOff>357188</xdr:colOff>
      <xdr:row>22</xdr:row>
      <xdr:rowOff>35718</xdr:rowOff>
    </xdr:from>
    <xdr:to>
      <xdr:col>10</xdr:col>
      <xdr:colOff>16493</xdr:colOff>
      <xdr:row>22</xdr:row>
      <xdr:rowOff>1930956</xdr:rowOff>
    </xdr:to>
    <xdr:pic>
      <xdr:nvPicPr>
        <xdr:cNvPr id="19" name="Imagen 18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251282" y="26789062"/>
          <a:ext cx="1409524" cy="189523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10</xdr:row>
      <xdr:rowOff>95250</xdr:rowOff>
    </xdr:from>
    <xdr:to>
      <xdr:col>10</xdr:col>
      <xdr:colOff>88247</xdr:colOff>
      <xdr:row>10</xdr:row>
      <xdr:rowOff>2336427</xdr:rowOff>
    </xdr:to>
    <xdr:pic>
      <xdr:nvPicPr>
        <xdr:cNvPr id="47" name="Imagen 46" descr="https://lh3.googleusercontent.com/70XA6K8tvl3r0FNKtmuwcPoOCUQYmiX8XkPbwYdhGm4Uqsd1beYSgLqaFKIbWa9uUJ9z2iR3R_Huvr2hzsbai1pLzINx5mjoQC3NZgZMKwyrqZSVnLOMiXvGHNV22vh24blANON4haG1barWyzr2mB7tc4Ip1jE0B4rQGMBM3JBVh6lCNgAj43PFALDviBUFZS8881E7QD98OMI-kAC-FhzvVFFCua4QO-C6M1Q6To6GCksaAF4et844aczD7xYcbmkMOA0x2GWA8saRDUrhYDw-d4K5tc8nPplZZDthZMZcEyujcXY2h7httjCOK5noq-C7gRN3QvE26J6tsY9e8xccAGXqzcflPmhgfkO_MZW4Mh6EIZ_NG_rGdzORWVZTNQD-H58RYpt-9ICR0l8FQ8pYXGiyRKKjiUCdR0d7uzz6zIo7zeR_-eJ5By_qV_NIEKU7wA0HTBU2FkUpscl1pm7aESScj1a-rERfLOyLsGRO6jvbOLVat_DxzI4gWzI--DwOMEXFLSSUXWlFr5iCdviricfEO0d137Ju4zQ5CNoSMqSDgZahg9NuA6Yx4PJkSKlOfaQ2RFFB8-Wet06rjv7I_Tt8wPcaTq803vBrUR0TYGWawHAhSbSM9Tz2U6Ra41yhS_7IV26y0473IhYECjriShyH8ntH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591" t="11052" r="46928" b="62317"/>
        <a:stretch/>
      </xdr:blipFill>
      <xdr:spPr bwMode="auto">
        <a:xfrm>
          <a:off x="10453688" y="2000250"/>
          <a:ext cx="1278872" cy="22411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71438</xdr:colOff>
      <xdr:row>11</xdr:row>
      <xdr:rowOff>381000</xdr:rowOff>
    </xdr:from>
    <xdr:to>
      <xdr:col>10</xdr:col>
      <xdr:colOff>514077</xdr:colOff>
      <xdr:row>11</xdr:row>
      <xdr:rowOff>1647667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977438" y="4691063"/>
          <a:ext cx="2180952" cy="1266667"/>
        </a:xfrm>
        <a:prstGeom prst="rect">
          <a:avLst/>
        </a:prstGeom>
      </xdr:spPr>
    </xdr:pic>
    <xdr:clientData/>
  </xdr:twoCellAnchor>
  <xdr:twoCellAnchor editAs="oneCell">
    <xdr:from>
      <xdr:col>8</xdr:col>
      <xdr:colOff>333375</xdr:colOff>
      <xdr:row>12</xdr:row>
      <xdr:rowOff>42796</xdr:rowOff>
    </xdr:from>
    <xdr:to>
      <xdr:col>10</xdr:col>
      <xdr:colOff>337538</xdr:colOff>
      <xdr:row>12</xdr:row>
      <xdr:rowOff>2789881</xdr:rowOff>
    </xdr:to>
    <xdr:pic>
      <xdr:nvPicPr>
        <xdr:cNvPr id="29" name="Imagen 28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239375" y="6210234"/>
          <a:ext cx="1742476" cy="2747085"/>
        </a:xfrm>
        <a:prstGeom prst="rect">
          <a:avLst/>
        </a:prstGeom>
      </xdr:spPr>
    </xdr:pic>
    <xdr:clientData/>
  </xdr:twoCellAnchor>
  <xdr:twoCellAnchor editAs="oneCell">
    <xdr:from>
      <xdr:col>8</xdr:col>
      <xdr:colOff>189585</xdr:colOff>
      <xdr:row>23</xdr:row>
      <xdr:rowOff>23811</xdr:rowOff>
    </xdr:from>
    <xdr:to>
      <xdr:col>10</xdr:col>
      <xdr:colOff>399291</xdr:colOff>
      <xdr:row>23</xdr:row>
      <xdr:rowOff>1809750</xdr:rowOff>
    </xdr:to>
    <xdr:pic>
      <xdr:nvPicPr>
        <xdr:cNvPr id="30" name="Imagen 29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095585" y="31218186"/>
          <a:ext cx="1948019" cy="1785939"/>
        </a:xfrm>
        <a:prstGeom prst="rect">
          <a:avLst/>
        </a:prstGeom>
      </xdr:spPr>
    </xdr:pic>
    <xdr:clientData/>
  </xdr:twoCellAnchor>
  <xdr:twoCellAnchor editAs="oneCell">
    <xdr:from>
      <xdr:col>8</xdr:col>
      <xdr:colOff>238126</xdr:colOff>
      <xdr:row>24</xdr:row>
      <xdr:rowOff>142875</xdr:rowOff>
    </xdr:from>
    <xdr:to>
      <xdr:col>10</xdr:col>
      <xdr:colOff>397090</xdr:colOff>
      <xdr:row>24</xdr:row>
      <xdr:rowOff>2371446</xdr:rowOff>
    </xdr:to>
    <xdr:pic>
      <xdr:nvPicPr>
        <xdr:cNvPr id="48" name="Imagen 47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144126" y="33194625"/>
          <a:ext cx="1897277" cy="2228571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35202</xdr:colOff>
      <xdr:row>0</xdr:row>
      <xdr:rowOff>99391</xdr:rowOff>
    </xdr:from>
    <xdr:to>
      <xdr:col>39</xdr:col>
      <xdr:colOff>146625</xdr:colOff>
      <xdr:row>5</xdr:row>
      <xdr:rowOff>108431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17902" y="99391"/>
          <a:ext cx="2023441" cy="96154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406067</xdr:colOff>
      <xdr:row>18</xdr:row>
      <xdr:rowOff>193364</xdr:rowOff>
    </xdr:from>
    <xdr:to>
      <xdr:col>2</xdr:col>
      <xdr:colOff>787066</xdr:colOff>
      <xdr:row>18</xdr:row>
      <xdr:rowOff>533544</xdr:rowOff>
    </xdr:to>
    <xdr:sp macro="" textlink="">
      <xdr:nvSpPr>
        <xdr:cNvPr id="2" name="Rombo 1"/>
        <xdr:cNvSpPr/>
      </xdr:nvSpPr>
      <xdr:spPr>
        <a:xfrm>
          <a:off x="2521620" y="3672496"/>
          <a:ext cx="380999" cy="340180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70972</xdr:colOff>
      <xdr:row>18</xdr:row>
      <xdr:rowOff>214133</xdr:rowOff>
    </xdr:from>
    <xdr:to>
      <xdr:col>7</xdr:col>
      <xdr:colOff>441157</xdr:colOff>
      <xdr:row>18</xdr:row>
      <xdr:rowOff>501316</xdr:rowOff>
    </xdr:to>
    <xdr:sp macro="" textlink="">
      <xdr:nvSpPr>
        <xdr:cNvPr id="3" name="Cruz 2"/>
        <xdr:cNvSpPr/>
      </xdr:nvSpPr>
      <xdr:spPr>
        <a:xfrm>
          <a:off x="8533183" y="3693265"/>
          <a:ext cx="370185" cy="287183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136073</xdr:colOff>
      <xdr:row>0</xdr:row>
      <xdr:rowOff>122464</xdr:rowOff>
    </xdr:from>
    <xdr:to>
      <xdr:col>10</xdr:col>
      <xdr:colOff>375273</xdr:colOff>
      <xdr:row>5</xdr:row>
      <xdr:rowOff>101918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75798" y="122464"/>
          <a:ext cx="1994807" cy="931954"/>
        </a:xfrm>
        <a:prstGeom prst="rect">
          <a:avLst/>
        </a:prstGeom>
      </xdr:spPr>
    </xdr:pic>
    <xdr:clientData/>
  </xdr:twoCellAnchor>
  <xdr:twoCellAnchor>
    <xdr:from>
      <xdr:col>4</xdr:col>
      <xdr:colOff>508241</xdr:colOff>
      <xdr:row>16</xdr:row>
      <xdr:rowOff>70184</xdr:rowOff>
    </xdr:from>
    <xdr:to>
      <xdr:col>4</xdr:col>
      <xdr:colOff>713709</xdr:colOff>
      <xdr:row>16</xdr:row>
      <xdr:rowOff>316475</xdr:rowOff>
    </xdr:to>
    <xdr:sp macro="" textlink="">
      <xdr:nvSpPr>
        <xdr:cNvPr id="5" name="Rombo 4"/>
        <xdr:cNvSpPr/>
      </xdr:nvSpPr>
      <xdr:spPr>
        <a:xfrm>
          <a:off x="4889741" y="564481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491289</xdr:colOff>
      <xdr:row>16</xdr:row>
      <xdr:rowOff>366266</xdr:rowOff>
    </xdr:from>
    <xdr:to>
      <xdr:col>4</xdr:col>
      <xdr:colOff>777037</xdr:colOff>
      <xdr:row>16</xdr:row>
      <xdr:rowOff>624801</xdr:rowOff>
    </xdr:to>
    <xdr:sp macro="" textlink="">
      <xdr:nvSpPr>
        <xdr:cNvPr id="6" name="Cruz 5"/>
        <xdr:cNvSpPr/>
      </xdr:nvSpPr>
      <xdr:spPr>
        <a:xfrm>
          <a:off x="4872789" y="5940898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490194</xdr:colOff>
      <xdr:row>15</xdr:row>
      <xdr:rowOff>32085</xdr:rowOff>
    </xdr:from>
    <xdr:to>
      <xdr:col>4</xdr:col>
      <xdr:colOff>695662</xdr:colOff>
      <xdr:row>15</xdr:row>
      <xdr:rowOff>278376</xdr:rowOff>
    </xdr:to>
    <xdr:sp macro="" textlink="">
      <xdr:nvSpPr>
        <xdr:cNvPr id="7" name="Rombo 6"/>
        <xdr:cNvSpPr/>
      </xdr:nvSpPr>
      <xdr:spPr>
        <a:xfrm>
          <a:off x="4871694" y="495500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463214</xdr:colOff>
      <xdr:row>15</xdr:row>
      <xdr:rowOff>328167</xdr:rowOff>
    </xdr:from>
    <xdr:to>
      <xdr:col>4</xdr:col>
      <xdr:colOff>748962</xdr:colOff>
      <xdr:row>15</xdr:row>
      <xdr:rowOff>586702</xdr:rowOff>
    </xdr:to>
    <xdr:sp macro="" textlink="">
      <xdr:nvSpPr>
        <xdr:cNvPr id="8" name="Cruz 7"/>
        <xdr:cNvSpPr/>
      </xdr:nvSpPr>
      <xdr:spPr>
        <a:xfrm>
          <a:off x="4844714" y="5251088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422015</xdr:colOff>
      <xdr:row>12</xdr:row>
      <xdr:rowOff>14037</xdr:rowOff>
    </xdr:from>
    <xdr:to>
      <xdr:col>4</xdr:col>
      <xdr:colOff>627483</xdr:colOff>
      <xdr:row>12</xdr:row>
      <xdr:rowOff>260328</xdr:rowOff>
    </xdr:to>
    <xdr:sp macro="" textlink="">
      <xdr:nvSpPr>
        <xdr:cNvPr id="9" name="Rombo 8"/>
        <xdr:cNvSpPr/>
      </xdr:nvSpPr>
      <xdr:spPr>
        <a:xfrm>
          <a:off x="4803515" y="2931695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405063</xdr:colOff>
      <xdr:row>12</xdr:row>
      <xdr:rowOff>310119</xdr:rowOff>
    </xdr:from>
    <xdr:to>
      <xdr:col>4</xdr:col>
      <xdr:colOff>690811</xdr:colOff>
      <xdr:row>12</xdr:row>
      <xdr:rowOff>568654</xdr:rowOff>
    </xdr:to>
    <xdr:sp macro="" textlink="">
      <xdr:nvSpPr>
        <xdr:cNvPr id="10" name="Cruz 9"/>
        <xdr:cNvSpPr/>
      </xdr:nvSpPr>
      <xdr:spPr>
        <a:xfrm>
          <a:off x="4786563" y="3227777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444073</xdr:colOff>
      <xdr:row>13</xdr:row>
      <xdr:rowOff>96253</xdr:rowOff>
    </xdr:from>
    <xdr:to>
      <xdr:col>4</xdr:col>
      <xdr:colOff>649541</xdr:colOff>
      <xdr:row>13</xdr:row>
      <xdr:rowOff>342544</xdr:rowOff>
    </xdr:to>
    <xdr:sp macro="" textlink="">
      <xdr:nvSpPr>
        <xdr:cNvPr id="11" name="Rombo 10"/>
        <xdr:cNvSpPr/>
      </xdr:nvSpPr>
      <xdr:spPr>
        <a:xfrm>
          <a:off x="4825573" y="3495174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427121</xdr:colOff>
      <xdr:row>13</xdr:row>
      <xdr:rowOff>392335</xdr:rowOff>
    </xdr:from>
    <xdr:to>
      <xdr:col>4</xdr:col>
      <xdr:colOff>712869</xdr:colOff>
      <xdr:row>13</xdr:row>
      <xdr:rowOff>650870</xdr:rowOff>
    </xdr:to>
    <xdr:sp macro="" textlink="">
      <xdr:nvSpPr>
        <xdr:cNvPr id="12" name="Cruz 11"/>
        <xdr:cNvSpPr/>
      </xdr:nvSpPr>
      <xdr:spPr>
        <a:xfrm>
          <a:off x="4808621" y="3791256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456104</xdr:colOff>
      <xdr:row>14</xdr:row>
      <xdr:rowOff>58152</xdr:rowOff>
    </xdr:from>
    <xdr:to>
      <xdr:col>4</xdr:col>
      <xdr:colOff>661572</xdr:colOff>
      <xdr:row>14</xdr:row>
      <xdr:rowOff>304443</xdr:rowOff>
    </xdr:to>
    <xdr:sp macro="" textlink="">
      <xdr:nvSpPr>
        <xdr:cNvPr id="13" name="Rombo 12"/>
        <xdr:cNvSpPr/>
      </xdr:nvSpPr>
      <xdr:spPr>
        <a:xfrm>
          <a:off x="4837604" y="4168941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439152</xdr:colOff>
      <xdr:row>14</xdr:row>
      <xdr:rowOff>354235</xdr:rowOff>
    </xdr:from>
    <xdr:to>
      <xdr:col>4</xdr:col>
      <xdr:colOff>724900</xdr:colOff>
      <xdr:row>14</xdr:row>
      <xdr:rowOff>661737</xdr:rowOff>
    </xdr:to>
    <xdr:sp macro="" textlink="">
      <xdr:nvSpPr>
        <xdr:cNvPr id="14" name="Cruz 13"/>
        <xdr:cNvSpPr/>
      </xdr:nvSpPr>
      <xdr:spPr>
        <a:xfrm>
          <a:off x="4820652" y="4465024"/>
          <a:ext cx="285748" cy="307502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501316</xdr:colOff>
      <xdr:row>17</xdr:row>
      <xdr:rowOff>130342</xdr:rowOff>
    </xdr:from>
    <xdr:to>
      <xdr:col>4</xdr:col>
      <xdr:colOff>706784</xdr:colOff>
      <xdr:row>17</xdr:row>
      <xdr:rowOff>376633</xdr:rowOff>
    </xdr:to>
    <xdr:sp macro="" textlink="">
      <xdr:nvSpPr>
        <xdr:cNvPr id="15" name="Rombo 14"/>
        <xdr:cNvSpPr/>
      </xdr:nvSpPr>
      <xdr:spPr>
        <a:xfrm>
          <a:off x="4882816" y="6386763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460792</xdr:colOff>
      <xdr:row>10</xdr:row>
      <xdr:rowOff>1420394</xdr:rowOff>
    </xdr:from>
    <xdr:to>
      <xdr:col>4</xdr:col>
      <xdr:colOff>666260</xdr:colOff>
      <xdr:row>10</xdr:row>
      <xdr:rowOff>1666685</xdr:rowOff>
    </xdr:to>
    <xdr:sp macro="" textlink="">
      <xdr:nvSpPr>
        <xdr:cNvPr id="16" name="Rombo 15"/>
        <xdr:cNvSpPr/>
      </xdr:nvSpPr>
      <xdr:spPr>
        <a:xfrm>
          <a:off x="4826417" y="3404769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522329</xdr:colOff>
      <xdr:row>11</xdr:row>
      <xdr:rowOff>1064586</xdr:rowOff>
    </xdr:from>
    <xdr:to>
      <xdr:col>4</xdr:col>
      <xdr:colOff>727797</xdr:colOff>
      <xdr:row>11</xdr:row>
      <xdr:rowOff>1310877</xdr:rowOff>
    </xdr:to>
    <xdr:sp macro="" textlink="">
      <xdr:nvSpPr>
        <xdr:cNvPr id="17" name="Rombo 16"/>
        <xdr:cNvSpPr/>
      </xdr:nvSpPr>
      <xdr:spPr>
        <a:xfrm>
          <a:off x="4887954" y="614458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210552</xdr:colOff>
      <xdr:row>16</xdr:row>
      <xdr:rowOff>107936</xdr:rowOff>
    </xdr:from>
    <xdr:to>
      <xdr:col>10</xdr:col>
      <xdr:colOff>343172</xdr:colOff>
      <xdr:row>16</xdr:row>
      <xdr:rowOff>2333263</xdr:rowOff>
    </xdr:to>
    <xdr:pic>
      <xdr:nvPicPr>
        <xdr:cNvPr id="18" name="Imagen 17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55868" y="16200173"/>
          <a:ext cx="1887225" cy="2225327"/>
        </a:xfrm>
        <a:prstGeom prst="rect">
          <a:avLst/>
        </a:prstGeom>
      </xdr:spPr>
    </xdr:pic>
    <xdr:clientData/>
  </xdr:twoCellAnchor>
  <xdr:twoCellAnchor editAs="oneCell">
    <xdr:from>
      <xdr:col>8</xdr:col>
      <xdr:colOff>70184</xdr:colOff>
      <xdr:row>13</xdr:row>
      <xdr:rowOff>128761</xdr:rowOff>
    </xdr:from>
    <xdr:to>
      <xdr:col>10</xdr:col>
      <xdr:colOff>517090</xdr:colOff>
      <xdr:row>13</xdr:row>
      <xdr:rowOff>2279232</xdr:rowOff>
    </xdr:to>
    <xdr:pic>
      <xdr:nvPicPr>
        <xdr:cNvPr id="19" name="Imagen 18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715500" y="9152445"/>
          <a:ext cx="2201511" cy="2150471"/>
        </a:xfrm>
        <a:prstGeom prst="rect">
          <a:avLst/>
        </a:prstGeom>
      </xdr:spPr>
    </xdr:pic>
    <xdr:clientData/>
  </xdr:twoCellAnchor>
  <xdr:twoCellAnchor editAs="oneCell">
    <xdr:from>
      <xdr:col>8</xdr:col>
      <xdr:colOff>60157</xdr:colOff>
      <xdr:row>15</xdr:row>
      <xdr:rowOff>52925</xdr:rowOff>
    </xdr:from>
    <xdr:to>
      <xdr:col>10</xdr:col>
      <xdr:colOff>451184</xdr:colOff>
      <xdr:row>15</xdr:row>
      <xdr:rowOff>2330799</xdr:rowOff>
    </xdr:to>
    <xdr:pic>
      <xdr:nvPicPr>
        <xdr:cNvPr id="20" name="Imagen 1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705473" y="13788978"/>
          <a:ext cx="2145632" cy="2277874"/>
        </a:xfrm>
        <a:prstGeom prst="rect">
          <a:avLst/>
        </a:prstGeom>
      </xdr:spPr>
    </xdr:pic>
    <xdr:clientData/>
  </xdr:twoCellAnchor>
  <xdr:twoCellAnchor editAs="oneCell">
    <xdr:from>
      <xdr:col>8</xdr:col>
      <xdr:colOff>99219</xdr:colOff>
      <xdr:row>10</xdr:row>
      <xdr:rowOff>67242</xdr:rowOff>
    </xdr:from>
    <xdr:to>
      <xdr:col>10</xdr:col>
      <xdr:colOff>456407</xdr:colOff>
      <xdr:row>10</xdr:row>
      <xdr:rowOff>3036094</xdr:rowOff>
    </xdr:to>
    <xdr:pic>
      <xdr:nvPicPr>
        <xdr:cNvPr id="21" name="Imagen 20" descr="https://lh3.googleusercontent.com/0rmNGGrg5NYNxIKZ5iKSgSHpgsM-mTzBcMOaSB9j_NH5ADBJSSk8nTYpsgsEvZcUM0qBpowoq5P6scRibgcdXhkjyjOiwjZPyWqOZiZb0Kn-tzfz4uleIrEmhw8-nDRMzxP5dBerZ00TgIcYTrR8pWvGcRAkoMMbo_YjVmG1lIJH_YWPOC4qWWADw2DS7PMCfDBXqa7UMxzwMdTNWFzqQ3pyZuDkr-WrPV6Ow1D88XFMlVkW50IwpAxMfRlvxysZfxxFlS0jHYQblGU9Ym3VXVuDb6o7iPzt5SWv-waKP_vurtZDREBRg1TIcJHOt-LajK6Z44hhXBRLXcDtNYm-Dabi2AdazVpbjZjOKk7INP8Gr60gcLQOToboCjAcuOMZMS5TaIDPp2mbyl8FVp9-WR52leVjalmtzY-5S0VxbXXT9wbSUyVEn4f6LdHSSuw-CRcF8MPQn0LbzN-erpkRsfUwWx7i-bJh8xW8WzbpTo5DGFvY8k2pL2WwrqFvTuxvGAODtl7cRTOyQY3WCT0lUv8DYggKdPfqh82Xuo5nDyrSbUHwdtMWAkw3_c69SDL6WMuPKx24U1U4XLRzTYd_LWTmSVOv_vgAtmfcs6ckfVJciT2knQ6nuXklwv0zN1OA3XKHvcAAaFRhN4p32a3YWZHLkKYGh-vK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81" r="12879" b="41904"/>
        <a:stretch/>
      </xdr:blipFill>
      <xdr:spPr bwMode="auto">
        <a:xfrm>
          <a:off x="9743282" y="2051617"/>
          <a:ext cx="2103438" cy="29688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99217</xdr:colOff>
      <xdr:row>17</xdr:row>
      <xdr:rowOff>79373</xdr:rowOff>
    </xdr:from>
    <xdr:to>
      <xdr:col>10</xdr:col>
      <xdr:colOff>396874</xdr:colOff>
      <xdr:row>17</xdr:row>
      <xdr:rowOff>2154406</xdr:rowOff>
    </xdr:to>
    <xdr:pic>
      <xdr:nvPicPr>
        <xdr:cNvPr id="22" name="Imagen 21" descr="https://lh3.googleusercontent.com/H82O9zzL09emGVaYErBhlP1tBxD-1uxdxuPPcjXo3JPg-t4-_-oRpwPEvLrUi-DcR7H2CyuEM3s7yWarXJHGCudH-BYhle35EjuV7sYEcPCW-srq_9PlRD8FShbXmHEhTkx3MQrDlhY8KrD8pncNwQc5T8cFNnQacd60aga-rdnKYLjYCm8nfoLHsI8qVtCuByGO4K-9O9slwNzjo9sknLyvFE3Q1md-EOwOTTe2gBaIkPY-9su1ObHB9vTx37WKJRxXemG2J-lUvW--yaFmkqMT6ifjVA9R34pOngtlQLsVrH5mHnBkiZiDMzWlbQ23NW8O1TcXfP6ZcrmkspsEpgsRbzyoCcwUwCZQ_x1PJknkubBVdDwWnXoshsirmICdv26aesA2fZF5rwxdlVij7tuG-6IqBKxDX3qfCMc-D130Q6VTzN7NmYXFSQGbqEJ4FKjluTSPKdxv8f-9R7alIhA9yhSD4Dvbhi_pbw5htmOcz2rBMCCHgYAO3T-rO62f8JmILF1IgfTew6vTj3WrUewZx0O_TnqCMv0g0sMKbT40Ex2WtvVpPPg5WIOiRceiO9iGK0TxJZ6oYPefmEUx8UZqxQxeoKFCxOmRvqjbe1GocUt3IwTe0ORchVM62dWGrnp8GA02TuBNX1O0IZMmMxkUWKSuID55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126" t="8280" b="73319"/>
        <a:stretch/>
      </xdr:blipFill>
      <xdr:spPr bwMode="auto">
        <a:xfrm>
          <a:off x="9743280" y="19327811"/>
          <a:ext cx="2043907" cy="20750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37978</xdr:colOff>
      <xdr:row>14</xdr:row>
      <xdr:rowOff>226219</xdr:rowOff>
    </xdr:from>
    <xdr:to>
      <xdr:col>10</xdr:col>
      <xdr:colOff>535780</xdr:colOff>
      <xdr:row>14</xdr:row>
      <xdr:rowOff>1571625</xdr:rowOff>
    </xdr:to>
    <xdr:pic>
      <xdr:nvPicPr>
        <xdr:cNvPr id="23" name="Imagen 22" descr="https://lh3.googleusercontent.com/CTIWFHZ1rp84muUU0BkB5k9wn08ZpdfFvhpsuTNY0lhWU5MigaAhIlQ6LRYa5d_HMaxYOy1WDb51Ch6oQ5LhB8hvKswDYoORJYrCZnrfs-YCWvA3LE6aRE5g9yEWauWImaESd5zHoTARkslbJJ4zOR3uupJbnywLxfsLwHVEw_ZYgCdmznI4Ygr5-UGUPuiJmsN_5ID1tQwuNSUQJVpJCFs1w0I9pq1A-5UqBDAJmp1ZRrFQBj4bT1TVaEuHYOV7CPeypDovaNpSc_4j-UbJX5qHwIlcG7feSjK__5YJmh1OBE-No_94HZQUxh7VZztWVy-JZ7BKXN2lCwFbOgn-3hQEjyUuqlpEPEIG9gCRcSEvQOGuJJsPKxvBC68dBqTwQ71l8yKKxfYK4LcMxTOu8bCcALbfS2tf_nKvcuA3Bt2boAQTsaX7YnTtUOxemWc7uwxV_HE3eag_WhQb87EuaCPw5QPiHRzkEAMfnA0durcx8ZZ1Z3CvI4q1gfwvfMVTyfeR8jXAGK92jDriU41c181DXBsmSp5-16aUcZ5agGTK2jqlZfP3BqGEF0wD3_L6zg5IPcOZmKmotBciTdZK6bhOj3JRUkY_DiL3Nb0P7jakBqGuURKP5FG6sVifgF1Llny8c7xeUQcU3jIoFFaNp69RyWXSOXRj=w662-h882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155" b="27137"/>
        <a:stretch/>
      </xdr:blipFill>
      <xdr:spPr bwMode="auto">
        <a:xfrm>
          <a:off x="9658228" y="12346782"/>
          <a:ext cx="2248021" cy="13454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12</xdr:row>
      <xdr:rowOff>0</xdr:rowOff>
    </xdr:from>
    <xdr:to>
      <xdr:col>11</xdr:col>
      <xdr:colOff>304800</xdr:colOff>
      <xdr:row>12</xdr:row>
      <xdr:rowOff>304800</xdr:rowOff>
    </xdr:to>
    <xdr:sp macro="" textlink="">
      <xdr:nvSpPr>
        <xdr:cNvPr id="12290" name="AutoShape 2" descr="https://lh3.googleusercontent.com/vo2_SVPYU_D0ra0Z_e-E_BhUhfccfPT-CrKCY29MpK2uPnS6Uib0j7-604bJwelILGqKErjeoVa737cLa5pDiqWsq4akJwnk5lF1n9J0d3jVCTK8qWKjmmtxoVbkpj_nfFXcHpu_SL2FpdQ_D7N3JtnQQTQoY3lNEXYDYMsetn0D3LJuighJmwwp4sz3SWIf4jCOMbWf1nMj2seLBN0FRtCDPtZm5UVLzZWVd7B0HX7f8swyF3feLHYlhahsDsYVdWThiqzYoY0hv9Grx9lTK3VXLFogeZquLcKWuCzP8gRiFz6SGFW-RNk83zk21rqeIA59jq8gr6CU1N9YTYGVqJ5TQfwVscUKL59CgCRa_QBWj2BSHFqAgG0WEiCPw0pSupeYi8Na-20p92mo7hy-wPYSV1zx7ZLdx3PUsxcgBFAnwzUjkKX77_M190F-KcBEfcSt7qczqLYEfIU4_aDN5gAKho_oZRgWLyse153hLR9qEA1Cb6tSc4NV3rnnDmpAeBk5GRXf5YLQuXf-7Grono65VaGQCXD8m7qYGMAcEEHfORyK9ottys3pq59Hx4ML-4kZ6AXMSJZlrN701s6Zu9qRj6EFEqvosPFfYapg-OHv7F8a2uBc1utAymQcZVFg3nEaC_OF8-tR0T8TM03E2mnkfA4s4eeE=w662-h882-no"/>
        <xdr:cNvSpPr>
          <a:spLocks noChangeAspect="1" noChangeArrowheads="1"/>
        </xdr:cNvSpPr>
      </xdr:nvSpPr>
      <xdr:spPr bwMode="auto">
        <a:xfrm>
          <a:off x="11953875" y="7391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12</xdr:row>
      <xdr:rowOff>0</xdr:rowOff>
    </xdr:from>
    <xdr:to>
      <xdr:col>11</xdr:col>
      <xdr:colOff>304800</xdr:colOff>
      <xdr:row>12</xdr:row>
      <xdr:rowOff>304800</xdr:rowOff>
    </xdr:to>
    <xdr:sp macro="" textlink="">
      <xdr:nvSpPr>
        <xdr:cNvPr id="12291" name="AutoShape 3" descr="https://lh3.googleusercontent.com/vo2_SVPYU_D0ra0Z_e-E_BhUhfccfPT-CrKCY29MpK2uPnS6Uib0j7-604bJwelILGqKErjeoVa737cLa5pDiqWsq4akJwnk5lF1n9J0d3jVCTK8qWKjmmtxoVbkpj_nfFXcHpu_SL2FpdQ_D7N3JtnQQTQoY3lNEXYDYMsetn0D3LJuighJmwwp4sz3SWIf4jCOMbWf1nMj2seLBN0FRtCDPtZm5UVLzZWVd7B0HX7f8swyF3feLHYlhahsDsYVdWThiqzYoY0hv9Grx9lTK3VXLFogeZquLcKWuCzP8gRiFz6SGFW-RNk83zk21rqeIA59jq8gr6CU1N9YTYGVqJ5TQfwVscUKL59CgCRa_QBWj2BSHFqAgG0WEiCPw0pSupeYi8Na-20p92mo7hy-wPYSV1zx7ZLdx3PUsxcgBFAnwzUjkKX77_M190F-KcBEfcSt7qczqLYEfIU4_aDN5gAKho_oZRgWLyse153hLR9qEA1Cb6tSc4NV3rnnDmpAeBk5GRXf5YLQuXf-7Grono65VaGQCXD8m7qYGMAcEEHfORyK9ottys3pq59Hx4ML-4kZ6AXMSJZlrN701s6Zu9qRj6EFEqvosPFfYapg-OHv7F8a2uBc1utAymQcZVFg3nEaC_OF8-tR0T8TM03E2mnkfA4s4eeE=w662-h882-no"/>
        <xdr:cNvSpPr>
          <a:spLocks noChangeAspect="1" noChangeArrowheads="1"/>
        </xdr:cNvSpPr>
      </xdr:nvSpPr>
      <xdr:spPr bwMode="auto">
        <a:xfrm>
          <a:off x="11953875" y="7391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12</xdr:row>
      <xdr:rowOff>0</xdr:rowOff>
    </xdr:from>
    <xdr:to>
      <xdr:col>11</xdr:col>
      <xdr:colOff>304800</xdr:colOff>
      <xdr:row>12</xdr:row>
      <xdr:rowOff>304800</xdr:rowOff>
    </xdr:to>
    <xdr:sp macro="" textlink="">
      <xdr:nvSpPr>
        <xdr:cNvPr id="12292" name="AutoShape 4" descr="https://lh3.googleusercontent.com/vo2_SVPYU_D0ra0Z_e-E_BhUhfccfPT-CrKCY29MpK2uPnS6Uib0j7-604bJwelILGqKErjeoVa737cLa5pDiqWsq4akJwnk5lF1n9J0d3jVCTK8qWKjmmtxoVbkpj_nfFXcHpu_SL2FpdQ_D7N3JtnQQTQoY3lNEXYDYMsetn0D3LJuighJmwwp4sz3SWIf4jCOMbWf1nMj2seLBN0FRtCDPtZm5UVLzZWVd7B0HX7f8swyF3feLHYlhahsDsYVdWThiqzYoY0hv9Grx9lTK3VXLFogeZquLcKWuCzP8gRiFz6SGFW-RNk83zk21rqeIA59jq8gr6CU1N9YTYGVqJ5TQfwVscUKL59CgCRa_QBWj2BSHFqAgG0WEiCPw0pSupeYi8Na-20p92mo7hy-wPYSV1zx7ZLdx3PUsxcgBFAnwzUjkKX77_M190F-KcBEfcSt7qczqLYEfIU4_aDN5gAKho_oZRgWLyse153hLR9qEA1Cb6tSc4NV3rnnDmpAeBk5GRXf5YLQuXf-7Grono65VaGQCXD8m7qYGMAcEEHfORyK9ottys3pq59Hx4ML-4kZ6AXMSJZlrN701s6Zu9qRj6EFEqvosPFfYapg-OHv7F8a2uBc1utAymQcZVFg3nEaC_OF8-tR0T8TM03E2mnkfA4s4eeE=w662-h882-no"/>
        <xdr:cNvSpPr>
          <a:spLocks noChangeAspect="1" noChangeArrowheads="1"/>
        </xdr:cNvSpPr>
      </xdr:nvSpPr>
      <xdr:spPr bwMode="auto">
        <a:xfrm>
          <a:off x="11953875" y="7391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8</xdr:col>
      <xdr:colOff>214313</xdr:colOff>
      <xdr:row>12</xdr:row>
      <xdr:rowOff>65813</xdr:rowOff>
    </xdr:from>
    <xdr:to>
      <xdr:col>10</xdr:col>
      <xdr:colOff>324574</xdr:colOff>
      <xdr:row>12</xdr:row>
      <xdr:rowOff>2321717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834563" y="7471501"/>
          <a:ext cx="1860480" cy="2255904"/>
        </a:xfrm>
        <a:prstGeom prst="rect">
          <a:avLst/>
        </a:prstGeom>
      </xdr:spPr>
    </xdr:pic>
    <xdr:clientData/>
  </xdr:twoCellAnchor>
  <xdr:twoCellAnchor editAs="oneCell">
    <xdr:from>
      <xdr:col>8</xdr:col>
      <xdr:colOff>107177</xdr:colOff>
      <xdr:row>11</xdr:row>
      <xdr:rowOff>71438</xdr:rowOff>
    </xdr:from>
    <xdr:to>
      <xdr:col>10</xdr:col>
      <xdr:colOff>435175</xdr:colOff>
      <xdr:row>12</xdr:row>
      <xdr:rowOff>118376</xdr:rowOff>
    </xdr:to>
    <xdr:pic>
      <xdr:nvPicPr>
        <xdr:cNvPr id="25" name="Imagen 24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727427" y="5119688"/>
          <a:ext cx="2078217" cy="2404376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35202</xdr:colOff>
      <xdr:row>0</xdr:row>
      <xdr:rowOff>99391</xdr:rowOff>
    </xdr:from>
    <xdr:to>
      <xdr:col>36</xdr:col>
      <xdr:colOff>66124</xdr:colOff>
      <xdr:row>5</xdr:row>
      <xdr:rowOff>108431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41777" y="99391"/>
          <a:ext cx="2023441" cy="96154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95251</xdr:colOff>
      <xdr:row>17</xdr:row>
      <xdr:rowOff>163285</xdr:rowOff>
    </xdr:from>
    <xdr:to>
      <xdr:col>3</xdr:col>
      <xdr:colOff>476250</xdr:colOff>
      <xdr:row>17</xdr:row>
      <xdr:rowOff>503465</xdr:rowOff>
    </xdr:to>
    <xdr:sp macro="" textlink="">
      <xdr:nvSpPr>
        <xdr:cNvPr id="2" name="Rombo 1"/>
        <xdr:cNvSpPr/>
      </xdr:nvSpPr>
      <xdr:spPr>
        <a:xfrm>
          <a:off x="4114801" y="3639910"/>
          <a:ext cx="380999" cy="340180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2136323</xdr:colOff>
      <xdr:row>17</xdr:row>
      <xdr:rowOff>204107</xdr:rowOff>
    </xdr:from>
    <xdr:to>
      <xdr:col>7</xdr:col>
      <xdr:colOff>102054</xdr:colOff>
      <xdr:row>17</xdr:row>
      <xdr:rowOff>530679</xdr:rowOff>
    </xdr:to>
    <xdr:sp macro="" textlink="">
      <xdr:nvSpPr>
        <xdr:cNvPr id="3" name="Cruz 2"/>
        <xdr:cNvSpPr/>
      </xdr:nvSpPr>
      <xdr:spPr>
        <a:xfrm>
          <a:off x="10640787" y="5170714"/>
          <a:ext cx="287450" cy="326572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136073</xdr:colOff>
      <xdr:row>0</xdr:row>
      <xdr:rowOff>122464</xdr:rowOff>
    </xdr:from>
    <xdr:to>
      <xdr:col>10</xdr:col>
      <xdr:colOff>379301</xdr:colOff>
      <xdr:row>5</xdr:row>
      <xdr:rowOff>101918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04398" y="122464"/>
          <a:ext cx="1994808" cy="931954"/>
        </a:xfrm>
        <a:prstGeom prst="rect">
          <a:avLst/>
        </a:prstGeom>
      </xdr:spPr>
    </xdr:pic>
    <xdr:clientData/>
  </xdr:twoCellAnchor>
  <xdr:twoCellAnchor>
    <xdr:from>
      <xdr:col>4</xdr:col>
      <xdr:colOff>981181</xdr:colOff>
      <xdr:row>11</xdr:row>
      <xdr:rowOff>556194</xdr:rowOff>
    </xdr:from>
    <xdr:to>
      <xdr:col>4</xdr:col>
      <xdr:colOff>1186649</xdr:colOff>
      <xdr:row>11</xdr:row>
      <xdr:rowOff>802485</xdr:rowOff>
    </xdr:to>
    <xdr:sp macro="" textlink="">
      <xdr:nvSpPr>
        <xdr:cNvPr id="5" name="Rombo 4"/>
        <xdr:cNvSpPr/>
      </xdr:nvSpPr>
      <xdr:spPr>
        <a:xfrm>
          <a:off x="5662038" y="4543087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954201</xdr:colOff>
      <xdr:row>11</xdr:row>
      <xdr:rowOff>852276</xdr:rowOff>
    </xdr:from>
    <xdr:to>
      <xdr:col>4</xdr:col>
      <xdr:colOff>1239949</xdr:colOff>
      <xdr:row>11</xdr:row>
      <xdr:rowOff>1110811</xdr:rowOff>
    </xdr:to>
    <xdr:sp macro="" textlink="">
      <xdr:nvSpPr>
        <xdr:cNvPr id="6" name="Cruz 5"/>
        <xdr:cNvSpPr/>
      </xdr:nvSpPr>
      <xdr:spPr>
        <a:xfrm>
          <a:off x="5635058" y="4839169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1003293</xdr:colOff>
      <xdr:row>12</xdr:row>
      <xdr:rowOff>534080</xdr:rowOff>
    </xdr:from>
    <xdr:to>
      <xdr:col>4</xdr:col>
      <xdr:colOff>1208761</xdr:colOff>
      <xdr:row>12</xdr:row>
      <xdr:rowOff>780371</xdr:rowOff>
    </xdr:to>
    <xdr:sp macro="" textlink="">
      <xdr:nvSpPr>
        <xdr:cNvPr id="7" name="Rombo 6"/>
        <xdr:cNvSpPr/>
      </xdr:nvSpPr>
      <xdr:spPr>
        <a:xfrm>
          <a:off x="5684150" y="622186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976313</xdr:colOff>
      <xdr:row>12</xdr:row>
      <xdr:rowOff>830162</xdr:rowOff>
    </xdr:from>
    <xdr:to>
      <xdr:col>4</xdr:col>
      <xdr:colOff>1262061</xdr:colOff>
      <xdr:row>12</xdr:row>
      <xdr:rowOff>1088697</xdr:rowOff>
    </xdr:to>
    <xdr:sp macro="" textlink="">
      <xdr:nvSpPr>
        <xdr:cNvPr id="8" name="Cruz 7"/>
        <xdr:cNvSpPr/>
      </xdr:nvSpPr>
      <xdr:spPr>
        <a:xfrm>
          <a:off x="5657170" y="6517948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1019620</xdr:colOff>
      <xdr:row>13</xdr:row>
      <xdr:rowOff>555510</xdr:rowOff>
    </xdr:from>
    <xdr:to>
      <xdr:col>4</xdr:col>
      <xdr:colOff>1225088</xdr:colOff>
      <xdr:row>13</xdr:row>
      <xdr:rowOff>801801</xdr:rowOff>
    </xdr:to>
    <xdr:sp macro="" textlink="">
      <xdr:nvSpPr>
        <xdr:cNvPr id="9" name="Rombo 8"/>
        <xdr:cNvSpPr/>
      </xdr:nvSpPr>
      <xdr:spPr>
        <a:xfrm>
          <a:off x="5700477" y="7944189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992640</xdr:colOff>
      <xdr:row>13</xdr:row>
      <xdr:rowOff>851592</xdr:rowOff>
    </xdr:from>
    <xdr:to>
      <xdr:col>4</xdr:col>
      <xdr:colOff>1278388</xdr:colOff>
      <xdr:row>13</xdr:row>
      <xdr:rowOff>1110127</xdr:rowOff>
    </xdr:to>
    <xdr:sp macro="" textlink="">
      <xdr:nvSpPr>
        <xdr:cNvPr id="10" name="Cruz 9"/>
        <xdr:cNvSpPr/>
      </xdr:nvSpPr>
      <xdr:spPr>
        <a:xfrm>
          <a:off x="5673497" y="8240271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1035949</xdr:colOff>
      <xdr:row>14</xdr:row>
      <xdr:rowOff>536120</xdr:rowOff>
    </xdr:from>
    <xdr:to>
      <xdr:col>4</xdr:col>
      <xdr:colOff>1241417</xdr:colOff>
      <xdr:row>14</xdr:row>
      <xdr:rowOff>782411</xdr:rowOff>
    </xdr:to>
    <xdr:sp macro="" textlink="">
      <xdr:nvSpPr>
        <xdr:cNvPr id="11" name="Rombo 10"/>
        <xdr:cNvSpPr/>
      </xdr:nvSpPr>
      <xdr:spPr>
        <a:xfrm>
          <a:off x="5716806" y="9720941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1008969</xdr:colOff>
      <xdr:row>14</xdr:row>
      <xdr:rowOff>832202</xdr:rowOff>
    </xdr:from>
    <xdr:to>
      <xdr:col>4</xdr:col>
      <xdr:colOff>1294717</xdr:colOff>
      <xdr:row>14</xdr:row>
      <xdr:rowOff>1090737</xdr:rowOff>
    </xdr:to>
    <xdr:sp macro="" textlink="">
      <xdr:nvSpPr>
        <xdr:cNvPr id="12" name="Cruz 11"/>
        <xdr:cNvSpPr/>
      </xdr:nvSpPr>
      <xdr:spPr>
        <a:xfrm>
          <a:off x="5689826" y="10017023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992748</xdr:colOff>
      <xdr:row>10</xdr:row>
      <xdr:rowOff>812687</xdr:rowOff>
    </xdr:from>
    <xdr:to>
      <xdr:col>4</xdr:col>
      <xdr:colOff>1198216</xdr:colOff>
      <xdr:row>10</xdr:row>
      <xdr:rowOff>1058978</xdr:rowOff>
    </xdr:to>
    <xdr:sp macro="" textlink="">
      <xdr:nvSpPr>
        <xdr:cNvPr id="13" name="Rombo 12"/>
        <xdr:cNvSpPr/>
      </xdr:nvSpPr>
      <xdr:spPr>
        <a:xfrm>
          <a:off x="5673605" y="2785723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965768</xdr:colOff>
      <xdr:row>10</xdr:row>
      <xdr:rowOff>1108769</xdr:rowOff>
    </xdr:from>
    <xdr:to>
      <xdr:col>4</xdr:col>
      <xdr:colOff>1251516</xdr:colOff>
      <xdr:row>10</xdr:row>
      <xdr:rowOff>1367304</xdr:rowOff>
    </xdr:to>
    <xdr:sp macro="" textlink="">
      <xdr:nvSpPr>
        <xdr:cNvPr id="14" name="Cruz 13"/>
        <xdr:cNvSpPr/>
      </xdr:nvSpPr>
      <xdr:spPr>
        <a:xfrm>
          <a:off x="5646625" y="3081805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1056020</xdr:colOff>
      <xdr:row>16</xdr:row>
      <xdr:rowOff>782411</xdr:rowOff>
    </xdr:from>
    <xdr:to>
      <xdr:col>4</xdr:col>
      <xdr:colOff>1261488</xdr:colOff>
      <xdr:row>16</xdr:row>
      <xdr:rowOff>1028702</xdr:rowOff>
    </xdr:to>
    <xdr:sp macro="" textlink="">
      <xdr:nvSpPr>
        <xdr:cNvPr id="15" name="Rombo 14"/>
        <xdr:cNvSpPr/>
      </xdr:nvSpPr>
      <xdr:spPr>
        <a:xfrm>
          <a:off x="5736877" y="13369018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1008735</xdr:colOff>
      <xdr:row>15</xdr:row>
      <xdr:rowOff>481692</xdr:rowOff>
    </xdr:from>
    <xdr:to>
      <xdr:col>4</xdr:col>
      <xdr:colOff>1214203</xdr:colOff>
      <xdr:row>15</xdr:row>
      <xdr:rowOff>727983</xdr:rowOff>
    </xdr:to>
    <xdr:sp macro="" textlink="">
      <xdr:nvSpPr>
        <xdr:cNvPr id="16" name="Rombo 15"/>
        <xdr:cNvSpPr/>
      </xdr:nvSpPr>
      <xdr:spPr>
        <a:xfrm>
          <a:off x="5689592" y="1136740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981755</xdr:colOff>
      <xdr:row>15</xdr:row>
      <xdr:rowOff>777774</xdr:rowOff>
    </xdr:from>
    <xdr:to>
      <xdr:col>4</xdr:col>
      <xdr:colOff>1267503</xdr:colOff>
      <xdr:row>15</xdr:row>
      <xdr:rowOff>1036309</xdr:rowOff>
    </xdr:to>
    <xdr:sp macro="" textlink="">
      <xdr:nvSpPr>
        <xdr:cNvPr id="17" name="Cruz 16"/>
        <xdr:cNvSpPr/>
      </xdr:nvSpPr>
      <xdr:spPr>
        <a:xfrm>
          <a:off x="5662612" y="11663488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292796</xdr:colOff>
      <xdr:row>12</xdr:row>
      <xdr:rowOff>39715</xdr:rowOff>
    </xdr:from>
    <xdr:to>
      <xdr:col>10</xdr:col>
      <xdr:colOff>204106</xdr:colOff>
      <xdr:row>12</xdr:row>
      <xdr:rowOff>1675379</xdr:rowOff>
    </xdr:to>
    <xdr:pic>
      <xdr:nvPicPr>
        <xdr:cNvPr id="18" name="Imagen 17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12293" b="17463"/>
        <a:stretch/>
      </xdr:blipFill>
      <xdr:spPr>
        <a:xfrm>
          <a:off x="12301100" y="5397528"/>
          <a:ext cx="1663229" cy="1635664"/>
        </a:xfrm>
        <a:prstGeom prst="rect">
          <a:avLst/>
        </a:prstGeom>
      </xdr:spPr>
    </xdr:pic>
    <xdr:clientData/>
  </xdr:twoCellAnchor>
  <xdr:twoCellAnchor editAs="oneCell">
    <xdr:from>
      <xdr:col>8</xdr:col>
      <xdr:colOff>365692</xdr:colOff>
      <xdr:row>13</xdr:row>
      <xdr:rowOff>33295</xdr:rowOff>
    </xdr:from>
    <xdr:to>
      <xdr:col>10</xdr:col>
      <xdr:colOff>189621</xdr:colOff>
      <xdr:row>13</xdr:row>
      <xdr:rowOff>1768929</xdr:rowOff>
    </xdr:to>
    <xdr:pic>
      <xdr:nvPicPr>
        <xdr:cNvPr id="19" name="Imagen 18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b="27269"/>
        <a:stretch/>
      </xdr:blipFill>
      <xdr:spPr>
        <a:xfrm>
          <a:off x="12373996" y="7092000"/>
          <a:ext cx="1575848" cy="1735634"/>
        </a:xfrm>
        <a:prstGeom prst="rect">
          <a:avLst/>
        </a:prstGeom>
      </xdr:spPr>
    </xdr:pic>
    <xdr:clientData/>
  </xdr:twoCellAnchor>
  <xdr:twoCellAnchor editAs="oneCell">
    <xdr:from>
      <xdr:col>8</xdr:col>
      <xdr:colOff>93548</xdr:colOff>
      <xdr:row>14</xdr:row>
      <xdr:rowOff>16150</xdr:rowOff>
    </xdr:from>
    <xdr:to>
      <xdr:col>10</xdr:col>
      <xdr:colOff>484755</xdr:colOff>
      <xdr:row>14</xdr:row>
      <xdr:rowOff>1664979</xdr:rowOff>
    </xdr:to>
    <xdr:pic>
      <xdr:nvPicPr>
        <xdr:cNvPr id="20" name="Imagen 19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28353"/>
        <a:stretch/>
      </xdr:blipFill>
      <xdr:spPr>
        <a:xfrm>
          <a:off x="12101852" y="8877802"/>
          <a:ext cx="2143126" cy="1648829"/>
        </a:xfrm>
        <a:prstGeom prst="rect">
          <a:avLst/>
        </a:prstGeom>
      </xdr:spPr>
    </xdr:pic>
    <xdr:clientData/>
  </xdr:twoCellAnchor>
  <xdr:twoCellAnchor editAs="oneCell">
    <xdr:from>
      <xdr:col>8</xdr:col>
      <xdr:colOff>459241</xdr:colOff>
      <xdr:row>15</xdr:row>
      <xdr:rowOff>22028</xdr:rowOff>
    </xdr:from>
    <xdr:to>
      <xdr:col>9</xdr:col>
      <xdr:colOff>1131093</xdr:colOff>
      <xdr:row>15</xdr:row>
      <xdr:rowOff>1681934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467545" y="10584573"/>
          <a:ext cx="1224642" cy="1659906"/>
        </a:xfrm>
        <a:prstGeom prst="rect">
          <a:avLst/>
        </a:prstGeom>
      </xdr:spPr>
    </xdr:pic>
    <xdr:clientData/>
  </xdr:twoCellAnchor>
  <xdr:twoCellAnchor editAs="oneCell">
    <xdr:from>
      <xdr:col>8</xdr:col>
      <xdr:colOff>382700</xdr:colOff>
      <xdr:row>16</xdr:row>
      <xdr:rowOff>55199</xdr:rowOff>
    </xdr:from>
    <xdr:to>
      <xdr:col>10</xdr:col>
      <xdr:colOff>363992</xdr:colOff>
      <xdr:row>16</xdr:row>
      <xdr:rowOff>1811394</xdr:rowOff>
    </xdr:to>
    <xdr:pic>
      <xdr:nvPicPr>
        <xdr:cNvPr id="22" name="Imagen 21" descr="https://lh3.googleusercontent.com/H82O9zzL09emGVaYErBhlP1tBxD-1uxdxuPPcjXo3JPg-t4-_-oRpwPEvLrUi-DcR7H2CyuEM3s7yWarXJHGCudH-BYhle35EjuV7sYEcPCW-srq_9PlRD8FShbXmHEhTkx3MQrDlhY8KrD8pncNwQc5T8cFNnQacd60aga-rdnKYLjYCm8nfoLHsI8qVtCuByGO4K-9O9slwNzjo9sknLyvFE3Q1md-EOwOTTe2gBaIkPY-9su1ObHB9vTx37WKJRxXemG2J-lUvW--yaFmkqMT6ifjVA9R34pOngtlQLsVrH5mHnBkiZiDMzWlbQ23NW8O1TcXfP6ZcrmkspsEpgsRbzyoCcwUwCZQ_x1PJknkubBVdDwWnXoshsirmICdv26aesA2fZF5rwxdlVij7tuG-6IqBKxDX3qfCMc-D130Q6VTzN7NmYXFSQGbqEJ4FKjluTSPKdxv8f-9R7alIhA9yhSD4Dvbhi_pbw5htmOcz2rBMCCHgYAO3T-rO62f8JmILF1IgfTew6vTj3WrUewZx0O_TnqCMv0g0sMKbT40Ex2WtvVpPPg5WIOiRceiO9iGK0TxJZ6oYPefmEUx8UZqxQxeoKFCxOmRvqjbe1GocUt3IwTe0ORchVM62dWGrnp8GA02TuBNX1O0IZMmMxkUWKSuID55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126" t="8280" b="73319"/>
        <a:stretch/>
      </xdr:blipFill>
      <xdr:spPr bwMode="auto">
        <a:xfrm>
          <a:off x="12391004" y="12318637"/>
          <a:ext cx="1733211" cy="1756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394607</xdr:colOff>
      <xdr:row>11</xdr:row>
      <xdr:rowOff>54429</xdr:rowOff>
    </xdr:from>
    <xdr:to>
      <xdr:col>10</xdr:col>
      <xdr:colOff>191861</xdr:colOff>
      <xdr:row>11</xdr:row>
      <xdr:rowOff>1627594</xdr:rowOff>
    </xdr:to>
    <xdr:pic>
      <xdr:nvPicPr>
        <xdr:cNvPr id="23" name="Imagen 22" descr="https://lh3.googleusercontent.com/H82O9zzL09emGVaYErBhlP1tBxD-1uxdxuPPcjXo3JPg-t4-_-oRpwPEvLrUi-DcR7H2CyuEM3s7yWarXJHGCudH-BYhle35EjuV7sYEcPCW-srq_9PlRD8FShbXmHEhTkx3MQrDlhY8KrD8pncNwQc5T8cFNnQacd60aga-rdnKYLjYCm8nfoLHsI8qVtCuByGO4K-9O9slwNzjo9sknLyvFE3Q1md-EOwOTTe2gBaIkPY-9su1ObHB9vTx37WKJRxXemG2J-lUvW--yaFmkqMT6ifjVA9R34pOngtlQLsVrH5mHnBkiZiDMzWlbQ23NW8O1TcXfP6ZcrmkspsEpgsRbzyoCcwUwCZQ_x1PJknkubBVdDwWnXoshsirmICdv26aesA2fZF5rwxdlVij7tuG-6IqBKxDX3qfCMc-D130Q6VTzN7NmYXFSQGbqEJ4FKjluTSPKdxv8f-9R7alIhA9yhSD4Dvbhi_pbw5htmOcz2rBMCCHgYAO3T-rO62f8JmILF1IgfTew6vTj3WrUewZx0O_TnqCMv0g0sMKbT40Ex2WtvVpPPg5WIOiRceiO9iGK0TxJZ6oYPefmEUx8UZqxQxeoKFCxOmRvqjbe1GocUt3IwTe0ORchVM62dWGrnp8GA02TuBNX1O0IZMmMxkUWKSuID55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126" t="8280" b="73319"/>
        <a:stretch/>
      </xdr:blipFill>
      <xdr:spPr bwMode="auto">
        <a:xfrm>
          <a:off x="12436928" y="3728358"/>
          <a:ext cx="1552576" cy="1573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13607</xdr:colOff>
      <xdr:row>10</xdr:row>
      <xdr:rowOff>48337</xdr:rowOff>
    </xdr:from>
    <xdr:to>
      <xdr:col>10</xdr:col>
      <xdr:colOff>8986</xdr:colOff>
      <xdr:row>10</xdr:row>
      <xdr:rowOff>1981691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613821" y="2021373"/>
          <a:ext cx="1192808" cy="193335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23</xdr:col>
      <xdr:colOff>35202</xdr:colOff>
      <xdr:row>0</xdr:row>
      <xdr:rowOff>99391</xdr:rowOff>
    </xdr:from>
    <xdr:to>
      <xdr:col>29</xdr:col>
      <xdr:colOff>429868</xdr:colOff>
      <xdr:row>5</xdr:row>
      <xdr:rowOff>108431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41777" y="99391"/>
          <a:ext cx="2023441" cy="96154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1360716</xdr:colOff>
      <xdr:row>14</xdr:row>
      <xdr:rowOff>163285</xdr:rowOff>
    </xdr:from>
    <xdr:to>
      <xdr:col>2</xdr:col>
      <xdr:colOff>1741715</xdr:colOff>
      <xdr:row>14</xdr:row>
      <xdr:rowOff>503465</xdr:rowOff>
    </xdr:to>
    <xdr:sp macro="" textlink="">
      <xdr:nvSpPr>
        <xdr:cNvPr id="2" name="Rombo 1"/>
        <xdr:cNvSpPr/>
      </xdr:nvSpPr>
      <xdr:spPr>
        <a:xfrm>
          <a:off x="3483430" y="2898321"/>
          <a:ext cx="380999" cy="340180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54429</xdr:colOff>
      <xdr:row>14</xdr:row>
      <xdr:rowOff>163286</xdr:rowOff>
    </xdr:from>
    <xdr:to>
      <xdr:col>7</xdr:col>
      <xdr:colOff>517070</xdr:colOff>
      <xdr:row>14</xdr:row>
      <xdr:rowOff>489858</xdr:rowOff>
    </xdr:to>
    <xdr:sp macro="" textlink="">
      <xdr:nvSpPr>
        <xdr:cNvPr id="3" name="Cruz 2"/>
        <xdr:cNvSpPr/>
      </xdr:nvSpPr>
      <xdr:spPr>
        <a:xfrm>
          <a:off x="12967608" y="2898322"/>
          <a:ext cx="462641" cy="326572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136073</xdr:colOff>
      <xdr:row>0</xdr:row>
      <xdr:rowOff>122464</xdr:rowOff>
    </xdr:from>
    <xdr:to>
      <xdr:col>10</xdr:col>
      <xdr:colOff>329397</xdr:colOff>
      <xdr:row>5</xdr:row>
      <xdr:rowOff>101918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66548" y="122464"/>
          <a:ext cx="1994807" cy="931954"/>
        </a:xfrm>
        <a:prstGeom prst="rect">
          <a:avLst/>
        </a:prstGeom>
      </xdr:spPr>
    </xdr:pic>
    <xdr:clientData/>
  </xdr:twoCellAnchor>
  <xdr:twoCellAnchor>
    <xdr:from>
      <xdr:col>4</xdr:col>
      <xdr:colOff>284155</xdr:colOff>
      <xdr:row>10</xdr:row>
      <xdr:rowOff>485775</xdr:rowOff>
    </xdr:from>
    <xdr:to>
      <xdr:col>4</xdr:col>
      <xdr:colOff>489623</xdr:colOff>
      <xdr:row>10</xdr:row>
      <xdr:rowOff>732066</xdr:rowOff>
    </xdr:to>
    <xdr:sp macro="" textlink="">
      <xdr:nvSpPr>
        <xdr:cNvPr id="5" name="Rombo 4"/>
        <xdr:cNvSpPr/>
      </xdr:nvSpPr>
      <xdr:spPr>
        <a:xfrm>
          <a:off x="6923080" y="243840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247650</xdr:colOff>
      <xdr:row>10</xdr:row>
      <xdr:rowOff>791382</xdr:rowOff>
    </xdr:from>
    <xdr:to>
      <xdr:col>4</xdr:col>
      <xdr:colOff>533398</xdr:colOff>
      <xdr:row>10</xdr:row>
      <xdr:rowOff>1049917</xdr:rowOff>
    </xdr:to>
    <xdr:sp macro="" textlink="">
      <xdr:nvSpPr>
        <xdr:cNvPr id="6" name="Cruz 5"/>
        <xdr:cNvSpPr/>
      </xdr:nvSpPr>
      <xdr:spPr>
        <a:xfrm>
          <a:off x="6886575" y="2744007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312730</xdr:colOff>
      <xdr:row>11</xdr:row>
      <xdr:rowOff>523875</xdr:rowOff>
    </xdr:from>
    <xdr:to>
      <xdr:col>4</xdr:col>
      <xdr:colOff>518198</xdr:colOff>
      <xdr:row>11</xdr:row>
      <xdr:rowOff>770166</xdr:rowOff>
    </xdr:to>
    <xdr:sp macro="" textlink="">
      <xdr:nvSpPr>
        <xdr:cNvPr id="9" name="Rombo 8"/>
        <xdr:cNvSpPr/>
      </xdr:nvSpPr>
      <xdr:spPr>
        <a:xfrm>
          <a:off x="6951655" y="405765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285750</xdr:colOff>
      <xdr:row>11</xdr:row>
      <xdr:rowOff>819957</xdr:rowOff>
    </xdr:from>
    <xdr:to>
      <xdr:col>4</xdr:col>
      <xdr:colOff>571498</xdr:colOff>
      <xdr:row>11</xdr:row>
      <xdr:rowOff>1078492</xdr:rowOff>
    </xdr:to>
    <xdr:sp macro="" textlink="">
      <xdr:nvSpPr>
        <xdr:cNvPr id="10" name="Cruz 9"/>
        <xdr:cNvSpPr/>
      </xdr:nvSpPr>
      <xdr:spPr>
        <a:xfrm>
          <a:off x="6924675" y="4353732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312730</xdr:colOff>
      <xdr:row>12</xdr:row>
      <xdr:rowOff>504825</xdr:rowOff>
    </xdr:from>
    <xdr:to>
      <xdr:col>4</xdr:col>
      <xdr:colOff>518198</xdr:colOff>
      <xdr:row>12</xdr:row>
      <xdr:rowOff>751116</xdr:rowOff>
    </xdr:to>
    <xdr:sp macro="" textlink="">
      <xdr:nvSpPr>
        <xdr:cNvPr id="11" name="Rombo 10"/>
        <xdr:cNvSpPr/>
      </xdr:nvSpPr>
      <xdr:spPr>
        <a:xfrm>
          <a:off x="6951655" y="5667375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276225</xdr:colOff>
      <xdr:row>12</xdr:row>
      <xdr:rowOff>772332</xdr:rowOff>
    </xdr:from>
    <xdr:to>
      <xdr:col>4</xdr:col>
      <xdr:colOff>561973</xdr:colOff>
      <xdr:row>12</xdr:row>
      <xdr:rowOff>1030867</xdr:rowOff>
    </xdr:to>
    <xdr:sp macro="" textlink="">
      <xdr:nvSpPr>
        <xdr:cNvPr id="12" name="Cruz 11"/>
        <xdr:cNvSpPr/>
      </xdr:nvSpPr>
      <xdr:spPr>
        <a:xfrm>
          <a:off x="6915150" y="5934882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265105</xdr:colOff>
      <xdr:row>13</xdr:row>
      <xdr:rowOff>581025</xdr:rowOff>
    </xdr:from>
    <xdr:to>
      <xdr:col>4</xdr:col>
      <xdr:colOff>470573</xdr:colOff>
      <xdr:row>13</xdr:row>
      <xdr:rowOff>827316</xdr:rowOff>
    </xdr:to>
    <xdr:sp macro="" textlink="">
      <xdr:nvSpPr>
        <xdr:cNvPr id="13" name="Rombo 12"/>
        <xdr:cNvSpPr/>
      </xdr:nvSpPr>
      <xdr:spPr>
        <a:xfrm>
          <a:off x="6904030" y="7324725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238125</xdr:colOff>
      <xdr:row>13</xdr:row>
      <xdr:rowOff>877107</xdr:rowOff>
    </xdr:from>
    <xdr:to>
      <xdr:col>4</xdr:col>
      <xdr:colOff>523873</xdr:colOff>
      <xdr:row>13</xdr:row>
      <xdr:rowOff>1135642</xdr:rowOff>
    </xdr:to>
    <xdr:sp macro="" textlink="">
      <xdr:nvSpPr>
        <xdr:cNvPr id="14" name="Cruz 13"/>
        <xdr:cNvSpPr/>
      </xdr:nvSpPr>
      <xdr:spPr>
        <a:xfrm>
          <a:off x="6877050" y="7620807"/>
          <a:ext cx="285748" cy="258535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342900</xdr:colOff>
      <xdr:row>12</xdr:row>
      <xdr:rowOff>38704</xdr:rowOff>
    </xdr:from>
    <xdr:to>
      <xdr:col>10</xdr:col>
      <xdr:colOff>180222</xdr:colOff>
      <xdr:row>12</xdr:row>
      <xdr:rowOff>1551880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534900" y="5153629"/>
          <a:ext cx="1637547" cy="1513176"/>
        </a:xfrm>
        <a:prstGeom prst="rect">
          <a:avLst/>
        </a:prstGeom>
      </xdr:spPr>
    </xdr:pic>
    <xdr:clientData/>
  </xdr:twoCellAnchor>
  <xdr:twoCellAnchor editAs="oneCell">
    <xdr:from>
      <xdr:col>8</xdr:col>
      <xdr:colOff>371475</xdr:colOff>
      <xdr:row>13</xdr:row>
      <xdr:rowOff>54193</xdr:rowOff>
    </xdr:from>
    <xdr:to>
      <xdr:col>10</xdr:col>
      <xdr:colOff>123826</xdr:colOff>
      <xdr:row>13</xdr:row>
      <xdr:rowOff>1627358</xdr:rowOff>
    </xdr:to>
    <xdr:pic>
      <xdr:nvPicPr>
        <xdr:cNvPr id="15" name="Imagen 14" descr="https://lh3.googleusercontent.com/H82O9zzL09emGVaYErBhlP1tBxD-1uxdxuPPcjXo3JPg-t4-_-oRpwPEvLrUi-DcR7H2CyuEM3s7yWarXJHGCudH-BYhle35EjuV7sYEcPCW-srq_9PlRD8FShbXmHEhTkx3MQrDlhY8KrD8pncNwQc5T8cFNnQacd60aga-rdnKYLjYCm8nfoLHsI8qVtCuByGO4K-9O9slwNzjo9sknLyvFE3Q1md-EOwOTTe2gBaIkPY-9su1ObHB9vTx37WKJRxXemG2J-lUvW--yaFmkqMT6ifjVA9R34pOngtlQLsVrH5mHnBkiZiDMzWlbQ23NW8O1TcXfP6ZcrmkspsEpgsRbzyoCcwUwCZQ_x1PJknkubBVdDwWnXoshsirmICdv26aesA2fZF5rwxdlVij7tuG-6IqBKxDX3qfCMc-D130Q6VTzN7NmYXFSQGbqEJ4FKjluTSPKdxv8f-9R7alIhA9yhSD4Dvbhi_pbw5htmOcz2rBMCCHgYAO3T-rO62f8JmILF1IgfTew6vTj3WrUewZx0O_TnqCMv0g0sMKbT40Ex2WtvVpPPg5WIOiRceiO9iGK0TxJZ6oYPefmEUx8UZqxQxeoKFCxOmRvqjbe1GocUt3IwTe0ORchVM62dWGrnp8GA02TuBNX1O0IZMmMxkUWKSuID55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126" t="8280" b="73319"/>
        <a:stretch/>
      </xdr:blipFill>
      <xdr:spPr bwMode="auto">
        <a:xfrm>
          <a:off x="12563475" y="6750268"/>
          <a:ext cx="1552576" cy="1573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</xdr:colOff>
      <xdr:row>10</xdr:row>
      <xdr:rowOff>60730</xdr:rowOff>
    </xdr:from>
    <xdr:to>
      <xdr:col>9</xdr:col>
      <xdr:colOff>1237809</xdr:colOff>
      <xdr:row>10</xdr:row>
      <xdr:rowOff>1562100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811125" y="2013355"/>
          <a:ext cx="1171134" cy="1501370"/>
        </a:xfrm>
        <a:prstGeom prst="rect">
          <a:avLst/>
        </a:prstGeom>
      </xdr:spPr>
    </xdr:pic>
    <xdr:clientData/>
  </xdr:twoCellAnchor>
  <xdr:twoCellAnchor editAs="oneCell">
    <xdr:from>
      <xdr:col>8</xdr:col>
      <xdr:colOff>371475</xdr:colOff>
      <xdr:row>11</xdr:row>
      <xdr:rowOff>38100</xdr:rowOff>
    </xdr:from>
    <xdr:to>
      <xdr:col>10</xdr:col>
      <xdr:colOff>123826</xdr:colOff>
      <xdr:row>11</xdr:row>
      <xdr:rowOff>1611265</xdr:rowOff>
    </xdr:to>
    <xdr:pic>
      <xdr:nvPicPr>
        <xdr:cNvPr id="16" name="Imagen 15" descr="https://lh3.googleusercontent.com/H82O9zzL09emGVaYErBhlP1tBxD-1uxdxuPPcjXo3JPg-t4-_-oRpwPEvLrUi-DcR7H2CyuEM3s7yWarXJHGCudH-BYhle35EjuV7sYEcPCW-srq_9PlRD8FShbXmHEhTkx3MQrDlhY8KrD8pncNwQc5T8cFNnQacd60aga-rdnKYLjYCm8nfoLHsI8qVtCuByGO4K-9O9slwNzjo9sknLyvFE3Q1md-EOwOTTe2gBaIkPY-9su1ObHB9vTx37WKJRxXemG2J-lUvW--yaFmkqMT6ifjVA9R34pOngtlQLsVrH5mHnBkiZiDMzWlbQ23NW8O1TcXfP6ZcrmkspsEpgsRbzyoCcwUwCZQ_x1PJknkubBVdDwWnXoshsirmICdv26aesA2fZF5rwxdlVij7tuG-6IqBKxDX3qfCMc-D130Q6VTzN7NmYXFSQGbqEJ4FKjluTSPKdxv8f-9R7alIhA9yhSD4Dvbhi_pbw5htmOcz2rBMCCHgYAO3T-rO62f8JmILF1IgfTew6vTj3WrUewZx0O_TnqCMv0g0sMKbT40Ex2WtvVpPPg5WIOiRceiO9iGK0TxJZ6oYPefmEUx8UZqxQxeoKFCxOmRvqjbe1GocUt3IwTe0ORchVM62dWGrnp8GA02TuBNX1O0IZMmMxkUWKSuID55=w662-h883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126" t="8280" b="73319"/>
        <a:stretch/>
      </xdr:blipFill>
      <xdr:spPr bwMode="auto">
        <a:xfrm>
          <a:off x="12563475" y="3571875"/>
          <a:ext cx="1552576" cy="1573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35202</xdr:colOff>
      <xdr:row>0</xdr:row>
      <xdr:rowOff>99391</xdr:rowOff>
    </xdr:from>
    <xdr:to>
      <xdr:col>35</xdr:col>
      <xdr:colOff>286993</xdr:colOff>
      <xdr:row>5</xdr:row>
      <xdr:rowOff>108431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99002" y="99391"/>
          <a:ext cx="2023441" cy="96154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36740</xdr:colOff>
      <xdr:row>15</xdr:row>
      <xdr:rowOff>200025</xdr:rowOff>
    </xdr:from>
    <xdr:to>
      <xdr:col>3</xdr:col>
      <xdr:colOff>503463</xdr:colOff>
      <xdr:row>15</xdr:row>
      <xdr:rowOff>540205</xdr:rowOff>
    </xdr:to>
    <xdr:sp macro="" textlink="">
      <xdr:nvSpPr>
        <xdr:cNvPr id="2" name="Rombo 1"/>
        <xdr:cNvSpPr/>
      </xdr:nvSpPr>
      <xdr:spPr>
        <a:xfrm>
          <a:off x="2922815" y="2914650"/>
          <a:ext cx="466723" cy="340180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1910444</xdr:colOff>
      <xdr:row>15</xdr:row>
      <xdr:rowOff>219076</xdr:rowOff>
    </xdr:from>
    <xdr:to>
      <xdr:col>6</xdr:col>
      <xdr:colOff>2287360</xdr:colOff>
      <xdr:row>15</xdr:row>
      <xdr:rowOff>545648</xdr:rowOff>
    </xdr:to>
    <xdr:sp macro="" textlink="">
      <xdr:nvSpPr>
        <xdr:cNvPr id="3" name="Cruz 2"/>
        <xdr:cNvSpPr/>
      </xdr:nvSpPr>
      <xdr:spPr>
        <a:xfrm>
          <a:off x="10101944" y="2933701"/>
          <a:ext cx="376916" cy="326572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136073</xdr:colOff>
      <xdr:row>0</xdr:row>
      <xdr:rowOff>122464</xdr:rowOff>
    </xdr:from>
    <xdr:to>
      <xdr:col>10</xdr:col>
      <xdr:colOff>378280</xdr:colOff>
      <xdr:row>5</xdr:row>
      <xdr:rowOff>101918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70998" y="122464"/>
          <a:ext cx="1994807" cy="931954"/>
        </a:xfrm>
        <a:prstGeom prst="rect">
          <a:avLst/>
        </a:prstGeom>
      </xdr:spPr>
    </xdr:pic>
    <xdr:clientData/>
  </xdr:twoCellAnchor>
  <xdr:twoCellAnchor>
    <xdr:from>
      <xdr:col>4</xdr:col>
      <xdr:colOff>1117159</xdr:colOff>
      <xdr:row>10</xdr:row>
      <xdr:rowOff>834736</xdr:rowOff>
    </xdr:from>
    <xdr:to>
      <xdr:col>4</xdr:col>
      <xdr:colOff>1322627</xdr:colOff>
      <xdr:row>10</xdr:row>
      <xdr:rowOff>1081027</xdr:rowOff>
    </xdr:to>
    <xdr:sp macro="" textlink="">
      <xdr:nvSpPr>
        <xdr:cNvPr id="5" name="Rombo 4"/>
        <xdr:cNvSpPr/>
      </xdr:nvSpPr>
      <xdr:spPr>
        <a:xfrm>
          <a:off x="5290841" y="2826327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1090179</xdr:colOff>
      <xdr:row>10</xdr:row>
      <xdr:rowOff>1130818</xdr:rowOff>
    </xdr:from>
    <xdr:to>
      <xdr:col>4</xdr:col>
      <xdr:colOff>1375927</xdr:colOff>
      <xdr:row>10</xdr:row>
      <xdr:rowOff>1425286</xdr:rowOff>
    </xdr:to>
    <xdr:sp macro="" textlink="">
      <xdr:nvSpPr>
        <xdr:cNvPr id="6" name="Cruz 5"/>
        <xdr:cNvSpPr/>
      </xdr:nvSpPr>
      <xdr:spPr>
        <a:xfrm>
          <a:off x="5263861" y="3122409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1109366</xdr:colOff>
      <xdr:row>12</xdr:row>
      <xdr:rowOff>853786</xdr:rowOff>
    </xdr:from>
    <xdr:to>
      <xdr:col>4</xdr:col>
      <xdr:colOff>1314834</xdr:colOff>
      <xdr:row>12</xdr:row>
      <xdr:rowOff>1100077</xdr:rowOff>
    </xdr:to>
    <xdr:sp macro="" textlink="">
      <xdr:nvSpPr>
        <xdr:cNvPr id="7" name="Rombo 6"/>
        <xdr:cNvSpPr/>
      </xdr:nvSpPr>
      <xdr:spPr>
        <a:xfrm>
          <a:off x="5283048" y="6932468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1082386</xdr:colOff>
      <xdr:row>12</xdr:row>
      <xdr:rowOff>1149868</xdr:rowOff>
    </xdr:from>
    <xdr:to>
      <xdr:col>4</xdr:col>
      <xdr:colOff>1368134</xdr:colOff>
      <xdr:row>12</xdr:row>
      <xdr:rowOff>1444336</xdr:rowOff>
    </xdr:to>
    <xdr:sp macro="" textlink="">
      <xdr:nvSpPr>
        <xdr:cNvPr id="8" name="Cruz 7"/>
        <xdr:cNvSpPr/>
      </xdr:nvSpPr>
      <xdr:spPr>
        <a:xfrm>
          <a:off x="5256068" y="7228550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1118892</xdr:colOff>
      <xdr:row>13</xdr:row>
      <xdr:rowOff>395720</xdr:rowOff>
    </xdr:from>
    <xdr:to>
      <xdr:col>4</xdr:col>
      <xdr:colOff>1324360</xdr:colOff>
      <xdr:row>13</xdr:row>
      <xdr:rowOff>642011</xdr:rowOff>
    </xdr:to>
    <xdr:sp macro="" textlink="">
      <xdr:nvSpPr>
        <xdr:cNvPr id="9" name="Rombo 8"/>
        <xdr:cNvSpPr/>
      </xdr:nvSpPr>
      <xdr:spPr>
        <a:xfrm>
          <a:off x="5292574" y="8743084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1082387</xdr:colOff>
      <xdr:row>13</xdr:row>
      <xdr:rowOff>663227</xdr:rowOff>
    </xdr:from>
    <xdr:to>
      <xdr:col>4</xdr:col>
      <xdr:colOff>1368135</xdr:colOff>
      <xdr:row>13</xdr:row>
      <xdr:rowOff>948170</xdr:rowOff>
    </xdr:to>
    <xdr:sp macro="" textlink="">
      <xdr:nvSpPr>
        <xdr:cNvPr id="10" name="Cruz 9"/>
        <xdr:cNvSpPr/>
      </xdr:nvSpPr>
      <xdr:spPr>
        <a:xfrm>
          <a:off x="5256069" y="9010591"/>
          <a:ext cx="285748" cy="284943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1117160</xdr:colOff>
      <xdr:row>14</xdr:row>
      <xdr:rowOff>897948</xdr:rowOff>
    </xdr:from>
    <xdr:to>
      <xdr:col>4</xdr:col>
      <xdr:colOff>1322628</xdr:colOff>
      <xdr:row>14</xdr:row>
      <xdr:rowOff>1144239</xdr:rowOff>
    </xdr:to>
    <xdr:sp macro="" textlink="">
      <xdr:nvSpPr>
        <xdr:cNvPr id="11" name="Rombo 10"/>
        <xdr:cNvSpPr/>
      </xdr:nvSpPr>
      <xdr:spPr>
        <a:xfrm>
          <a:off x="5290842" y="10613448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1090180</xdr:colOff>
      <xdr:row>14</xdr:row>
      <xdr:rowOff>1183697</xdr:rowOff>
    </xdr:from>
    <xdr:to>
      <xdr:col>4</xdr:col>
      <xdr:colOff>1375928</xdr:colOff>
      <xdr:row>14</xdr:row>
      <xdr:rowOff>1452564</xdr:rowOff>
    </xdr:to>
    <xdr:sp macro="" textlink="">
      <xdr:nvSpPr>
        <xdr:cNvPr id="12" name="Cruz 11"/>
        <xdr:cNvSpPr/>
      </xdr:nvSpPr>
      <xdr:spPr>
        <a:xfrm>
          <a:off x="5263862" y="10899197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1092049</xdr:colOff>
      <xdr:row>11</xdr:row>
      <xdr:rowOff>645969</xdr:rowOff>
    </xdr:from>
    <xdr:to>
      <xdr:col>4</xdr:col>
      <xdr:colOff>1297517</xdr:colOff>
      <xdr:row>11</xdr:row>
      <xdr:rowOff>892260</xdr:rowOff>
    </xdr:to>
    <xdr:sp macro="" textlink="">
      <xdr:nvSpPr>
        <xdr:cNvPr id="13" name="Rombo 12"/>
        <xdr:cNvSpPr/>
      </xdr:nvSpPr>
      <xdr:spPr>
        <a:xfrm>
          <a:off x="5265731" y="4802333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1065069</xdr:colOff>
      <xdr:row>11</xdr:row>
      <xdr:rowOff>942051</xdr:rowOff>
    </xdr:from>
    <xdr:to>
      <xdr:col>4</xdr:col>
      <xdr:colOff>1350817</xdr:colOff>
      <xdr:row>11</xdr:row>
      <xdr:rowOff>1236519</xdr:rowOff>
    </xdr:to>
    <xdr:sp macro="" textlink="">
      <xdr:nvSpPr>
        <xdr:cNvPr id="14" name="Cruz 13"/>
        <xdr:cNvSpPr/>
      </xdr:nvSpPr>
      <xdr:spPr>
        <a:xfrm>
          <a:off x="5238751" y="5098415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85725</xdr:colOff>
      <xdr:row>11</xdr:row>
      <xdr:rowOff>19050</xdr:rowOff>
    </xdr:from>
    <xdr:to>
      <xdr:col>10</xdr:col>
      <xdr:colOff>504554</xdr:colOff>
      <xdr:row>11</xdr:row>
      <xdr:rowOff>1866669</xdr:rowOff>
    </xdr:to>
    <xdr:pic>
      <xdr:nvPicPr>
        <xdr:cNvPr id="15" name="Imagen 1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011025" y="3333750"/>
          <a:ext cx="2171429" cy="1847619"/>
        </a:xfrm>
        <a:prstGeom prst="rect">
          <a:avLst/>
        </a:prstGeom>
      </xdr:spPr>
    </xdr:pic>
    <xdr:clientData/>
  </xdr:twoCellAnchor>
  <xdr:twoCellAnchor editAs="oneCell">
    <xdr:from>
      <xdr:col>8</xdr:col>
      <xdr:colOff>361950</xdr:colOff>
      <xdr:row>12</xdr:row>
      <xdr:rowOff>28575</xdr:rowOff>
    </xdr:from>
    <xdr:to>
      <xdr:col>10</xdr:col>
      <xdr:colOff>104588</xdr:colOff>
      <xdr:row>12</xdr:row>
      <xdr:rowOff>2228850</xdr:rowOff>
    </xdr:to>
    <xdr:pic>
      <xdr:nvPicPr>
        <xdr:cNvPr id="16" name="Imagen 15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637" t="7344" r="-637" b="11877"/>
        <a:stretch/>
      </xdr:blipFill>
      <xdr:spPr>
        <a:xfrm>
          <a:off x="12287250" y="5267325"/>
          <a:ext cx="1495238" cy="2200275"/>
        </a:xfrm>
        <a:prstGeom prst="rect">
          <a:avLst/>
        </a:prstGeom>
      </xdr:spPr>
    </xdr:pic>
    <xdr:clientData/>
  </xdr:twoCellAnchor>
  <xdr:twoCellAnchor editAs="oneCell">
    <xdr:from>
      <xdr:col>8</xdr:col>
      <xdr:colOff>482774</xdr:colOff>
      <xdr:row>14</xdr:row>
      <xdr:rowOff>52192</xdr:rowOff>
    </xdr:from>
    <xdr:to>
      <xdr:col>10</xdr:col>
      <xdr:colOff>315301</xdr:colOff>
      <xdr:row>14</xdr:row>
      <xdr:rowOff>2261716</xdr:rowOff>
    </xdr:to>
    <xdr:pic>
      <xdr:nvPicPr>
        <xdr:cNvPr id="17" name="Imagen 1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421644" y="8911747"/>
          <a:ext cx="1580952" cy="2209524"/>
        </a:xfrm>
        <a:prstGeom prst="rect">
          <a:avLst/>
        </a:prstGeom>
      </xdr:spPr>
    </xdr:pic>
    <xdr:clientData/>
  </xdr:twoCellAnchor>
  <xdr:twoCellAnchor editAs="oneCell">
    <xdr:from>
      <xdr:col>8</xdr:col>
      <xdr:colOff>173182</xdr:colOff>
      <xdr:row>10</xdr:row>
      <xdr:rowOff>70684</xdr:rowOff>
    </xdr:from>
    <xdr:to>
      <xdr:col>10</xdr:col>
      <xdr:colOff>409901</xdr:colOff>
      <xdr:row>10</xdr:row>
      <xdr:rowOff>2087158</xdr:rowOff>
    </xdr:to>
    <xdr:pic>
      <xdr:nvPicPr>
        <xdr:cNvPr id="18" name="Imagen 1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088091" y="2062275"/>
          <a:ext cx="1985855" cy="2016474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26</xdr:col>
      <xdr:colOff>35202</xdr:colOff>
      <xdr:row>0</xdr:row>
      <xdr:rowOff>99391</xdr:rowOff>
    </xdr:from>
    <xdr:to>
      <xdr:col>30</xdr:col>
      <xdr:colOff>1243</xdr:colOff>
      <xdr:row>5</xdr:row>
      <xdr:rowOff>108431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41777" y="99391"/>
          <a:ext cx="2023441" cy="96154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360590</xdr:colOff>
      <xdr:row>15</xdr:row>
      <xdr:rowOff>200025</xdr:rowOff>
    </xdr:from>
    <xdr:to>
      <xdr:col>3</xdr:col>
      <xdr:colOff>55788</xdr:colOff>
      <xdr:row>15</xdr:row>
      <xdr:rowOff>540205</xdr:rowOff>
    </xdr:to>
    <xdr:sp macro="" textlink="">
      <xdr:nvSpPr>
        <xdr:cNvPr id="2" name="Rombo 1"/>
        <xdr:cNvSpPr/>
      </xdr:nvSpPr>
      <xdr:spPr>
        <a:xfrm>
          <a:off x="2475140" y="3105150"/>
          <a:ext cx="466723" cy="340180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1319894</xdr:colOff>
      <xdr:row>15</xdr:row>
      <xdr:rowOff>209551</xdr:rowOff>
    </xdr:from>
    <xdr:to>
      <xdr:col>7</xdr:col>
      <xdr:colOff>401410</xdr:colOff>
      <xdr:row>15</xdr:row>
      <xdr:rowOff>536123</xdr:rowOff>
    </xdr:to>
    <xdr:sp macro="" textlink="">
      <xdr:nvSpPr>
        <xdr:cNvPr id="3" name="Cruz 2"/>
        <xdr:cNvSpPr/>
      </xdr:nvSpPr>
      <xdr:spPr>
        <a:xfrm>
          <a:off x="8492219" y="3114676"/>
          <a:ext cx="462641" cy="326572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136073</xdr:colOff>
      <xdr:row>0</xdr:row>
      <xdr:rowOff>122464</xdr:rowOff>
    </xdr:from>
    <xdr:to>
      <xdr:col>10</xdr:col>
      <xdr:colOff>378280</xdr:colOff>
      <xdr:row>5</xdr:row>
      <xdr:rowOff>101918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75998" y="122464"/>
          <a:ext cx="1994807" cy="931954"/>
        </a:xfrm>
        <a:prstGeom prst="rect">
          <a:avLst/>
        </a:prstGeom>
      </xdr:spPr>
    </xdr:pic>
    <xdr:clientData/>
  </xdr:twoCellAnchor>
  <xdr:twoCellAnchor>
    <xdr:from>
      <xdr:col>4</xdr:col>
      <xdr:colOff>608005</xdr:colOff>
      <xdr:row>10</xdr:row>
      <xdr:rowOff>504825</xdr:rowOff>
    </xdr:from>
    <xdr:to>
      <xdr:col>4</xdr:col>
      <xdr:colOff>813473</xdr:colOff>
      <xdr:row>10</xdr:row>
      <xdr:rowOff>751116</xdr:rowOff>
    </xdr:to>
    <xdr:sp macro="" textlink="">
      <xdr:nvSpPr>
        <xdr:cNvPr id="13" name="Rombo 12"/>
        <xdr:cNvSpPr/>
      </xdr:nvSpPr>
      <xdr:spPr>
        <a:xfrm>
          <a:off x="4779955" y="245745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581025</xdr:colOff>
      <xdr:row>10</xdr:row>
      <xdr:rowOff>800907</xdr:rowOff>
    </xdr:from>
    <xdr:to>
      <xdr:col>4</xdr:col>
      <xdr:colOff>866773</xdr:colOff>
      <xdr:row>10</xdr:row>
      <xdr:rowOff>1095375</xdr:rowOff>
    </xdr:to>
    <xdr:sp macro="" textlink="">
      <xdr:nvSpPr>
        <xdr:cNvPr id="14" name="Cruz 13"/>
        <xdr:cNvSpPr/>
      </xdr:nvSpPr>
      <xdr:spPr>
        <a:xfrm>
          <a:off x="4752975" y="2753532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569905</xdr:colOff>
      <xdr:row>11</xdr:row>
      <xdr:rowOff>209550</xdr:rowOff>
    </xdr:from>
    <xdr:to>
      <xdr:col>4</xdr:col>
      <xdr:colOff>775373</xdr:colOff>
      <xdr:row>11</xdr:row>
      <xdr:rowOff>455841</xdr:rowOff>
    </xdr:to>
    <xdr:sp macro="" textlink="">
      <xdr:nvSpPr>
        <xdr:cNvPr id="15" name="Rombo 14"/>
        <xdr:cNvSpPr/>
      </xdr:nvSpPr>
      <xdr:spPr>
        <a:xfrm>
          <a:off x="4741855" y="363855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542925</xdr:colOff>
      <xdr:row>11</xdr:row>
      <xdr:rowOff>505632</xdr:rowOff>
    </xdr:from>
    <xdr:to>
      <xdr:col>4</xdr:col>
      <xdr:colOff>828673</xdr:colOff>
      <xdr:row>11</xdr:row>
      <xdr:rowOff>800100</xdr:rowOff>
    </xdr:to>
    <xdr:sp macro="" textlink="">
      <xdr:nvSpPr>
        <xdr:cNvPr id="16" name="Cruz 15"/>
        <xdr:cNvSpPr/>
      </xdr:nvSpPr>
      <xdr:spPr>
        <a:xfrm>
          <a:off x="4714875" y="3934632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608005</xdr:colOff>
      <xdr:row>12</xdr:row>
      <xdr:rowOff>409575</xdr:rowOff>
    </xdr:from>
    <xdr:to>
      <xdr:col>4</xdr:col>
      <xdr:colOff>813473</xdr:colOff>
      <xdr:row>12</xdr:row>
      <xdr:rowOff>655866</xdr:rowOff>
    </xdr:to>
    <xdr:sp macro="" textlink="">
      <xdr:nvSpPr>
        <xdr:cNvPr id="17" name="Rombo 16"/>
        <xdr:cNvSpPr/>
      </xdr:nvSpPr>
      <xdr:spPr>
        <a:xfrm>
          <a:off x="4779955" y="4905375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571500</xdr:colOff>
      <xdr:row>12</xdr:row>
      <xdr:rowOff>677082</xdr:rowOff>
    </xdr:from>
    <xdr:to>
      <xdr:col>4</xdr:col>
      <xdr:colOff>857248</xdr:colOff>
      <xdr:row>12</xdr:row>
      <xdr:rowOff>962025</xdr:rowOff>
    </xdr:to>
    <xdr:sp macro="" textlink="">
      <xdr:nvSpPr>
        <xdr:cNvPr id="18" name="Cruz 17"/>
        <xdr:cNvSpPr/>
      </xdr:nvSpPr>
      <xdr:spPr>
        <a:xfrm>
          <a:off x="4743450" y="5172882"/>
          <a:ext cx="285748" cy="284943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635459</xdr:colOff>
      <xdr:row>13</xdr:row>
      <xdr:rowOff>836519</xdr:rowOff>
    </xdr:from>
    <xdr:to>
      <xdr:col>4</xdr:col>
      <xdr:colOff>840927</xdr:colOff>
      <xdr:row>13</xdr:row>
      <xdr:rowOff>1082810</xdr:rowOff>
    </xdr:to>
    <xdr:sp macro="" textlink="">
      <xdr:nvSpPr>
        <xdr:cNvPr id="19" name="Rombo 18"/>
        <xdr:cNvSpPr/>
      </xdr:nvSpPr>
      <xdr:spPr>
        <a:xfrm>
          <a:off x="4804047" y="6809254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608479</xdr:colOff>
      <xdr:row>13</xdr:row>
      <xdr:rowOff>1122268</xdr:rowOff>
    </xdr:from>
    <xdr:to>
      <xdr:col>4</xdr:col>
      <xdr:colOff>894227</xdr:colOff>
      <xdr:row>13</xdr:row>
      <xdr:rowOff>1391135</xdr:rowOff>
    </xdr:to>
    <xdr:sp macro="" textlink="">
      <xdr:nvSpPr>
        <xdr:cNvPr id="20" name="Cruz 19"/>
        <xdr:cNvSpPr/>
      </xdr:nvSpPr>
      <xdr:spPr>
        <a:xfrm>
          <a:off x="4777067" y="7095003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588955</xdr:colOff>
      <xdr:row>14</xdr:row>
      <xdr:rowOff>614083</xdr:rowOff>
    </xdr:from>
    <xdr:to>
      <xdr:col>4</xdr:col>
      <xdr:colOff>794423</xdr:colOff>
      <xdr:row>14</xdr:row>
      <xdr:rowOff>860374</xdr:rowOff>
    </xdr:to>
    <xdr:sp macro="" textlink="">
      <xdr:nvSpPr>
        <xdr:cNvPr id="21" name="Rombo 20"/>
        <xdr:cNvSpPr/>
      </xdr:nvSpPr>
      <xdr:spPr>
        <a:xfrm>
          <a:off x="4757543" y="8861612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561975</xdr:colOff>
      <xdr:row>14</xdr:row>
      <xdr:rowOff>899832</xdr:rowOff>
    </xdr:from>
    <xdr:to>
      <xdr:col>4</xdr:col>
      <xdr:colOff>847723</xdr:colOff>
      <xdr:row>14</xdr:row>
      <xdr:rowOff>1168699</xdr:rowOff>
    </xdr:to>
    <xdr:sp macro="" textlink="">
      <xdr:nvSpPr>
        <xdr:cNvPr id="22" name="Cruz 21"/>
        <xdr:cNvSpPr/>
      </xdr:nvSpPr>
      <xdr:spPr>
        <a:xfrm>
          <a:off x="4730563" y="9147361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504825</xdr:colOff>
      <xdr:row>12</xdr:row>
      <xdr:rowOff>28575</xdr:rowOff>
    </xdr:from>
    <xdr:to>
      <xdr:col>10</xdr:col>
      <xdr:colOff>76200</xdr:colOff>
      <xdr:row>12</xdr:row>
      <xdr:rowOff>1439845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239375" y="3371850"/>
          <a:ext cx="1323975" cy="1411270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13</xdr:row>
      <xdr:rowOff>47625</xdr:rowOff>
    </xdr:from>
    <xdr:to>
      <xdr:col>10</xdr:col>
      <xdr:colOff>390525</xdr:colOff>
      <xdr:row>13</xdr:row>
      <xdr:rowOff>2249920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77425" y="4857750"/>
          <a:ext cx="2000250" cy="2202295"/>
        </a:xfrm>
        <a:prstGeom prst="rect">
          <a:avLst/>
        </a:prstGeom>
      </xdr:spPr>
    </xdr:pic>
    <xdr:clientData/>
  </xdr:twoCellAnchor>
  <xdr:twoCellAnchor editAs="oneCell">
    <xdr:from>
      <xdr:col>8</xdr:col>
      <xdr:colOff>29026</xdr:colOff>
      <xdr:row>14</xdr:row>
      <xdr:rowOff>38099</xdr:rowOff>
    </xdr:from>
    <xdr:to>
      <xdr:col>10</xdr:col>
      <xdr:colOff>504483</xdr:colOff>
      <xdr:row>14</xdr:row>
      <xdr:rowOff>1676148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763576" y="7124699"/>
          <a:ext cx="2228057" cy="1638049"/>
        </a:xfrm>
        <a:prstGeom prst="rect">
          <a:avLst/>
        </a:prstGeom>
      </xdr:spPr>
    </xdr:pic>
    <xdr:clientData/>
  </xdr:twoCellAnchor>
  <xdr:twoCellAnchor editAs="oneCell">
    <xdr:from>
      <xdr:col>8</xdr:col>
      <xdr:colOff>466725</xdr:colOff>
      <xdr:row>11</xdr:row>
      <xdr:rowOff>65182</xdr:rowOff>
    </xdr:from>
    <xdr:to>
      <xdr:col>10</xdr:col>
      <xdr:colOff>37307</xdr:colOff>
      <xdr:row>11</xdr:row>
      <xdr:rowOff>1037974</xdr:rowOff>
    </xdr:to>
    <xdr:pic>
      <xdr:nvPicPr>
        <xdr:cNvPr id="23" name="Imagen 2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01275" y="2713132"/>
          <a:ext cx="1323182" cy="972792"/>
        </a:xfrm>
        <a:prstGeom prst="rect">
          <a:avLst/>
        </a:prstGeom>
      </xdr:spPr>
    </xdr:pic>
    <xdr:clientData/>
  </xdr:twoCellAnchor>
  <xdr:twoCellAnchor editAs="oneCell">
    <xdr:from>
      <xdr:col>8</xdr:col>
      <xdr:colOff>209550</xdr:colOff>
      <xdr:row>10</xdr:row>
      <xdr:rowOff>23811</xdr:rowOff>
    </xdr:from>
    <xdr:to>
      <xdr:col>10</xdr:col>
      <xdr:colOff>342900</xdr:colOff>
      <xdr:row>10</xdr:row>
      <xdr:rowOff>1438274</xdr:rowOff>
    </xdr:to>
    <xdr:pic>
      <xdr:nvPicPr>
        <xdr:cNvPr id="24" name="Imagen 23" descr="https://lh3.googleusercontent.com/5oKpz1_mq-AEQBasUVc52OD6v90Eb33Ehetkl_rfGDUYlAZC33Ux87QSu0IyskCpHp64njZsZRIuE-qjpp3vROY5h6A2mGfPUXkKYTmWhtE7YUL-DDaNrtK3-Luhg7BOhQhRD8oI0CQO57WanK_6TZ8OvmvF9bbWh55R24J_Cj8xhOstlzOuHNMPSbTspbjL1yfk-_CSJqbp2hDwWqtO4Kv_1FNkYfBzXVlCyIWlYZ4I9pYCYhatH-33NWnvFYAp13to6FopILJSLHZnUgisNUmWSrqM6hkz05HfLXr8J1TFDUsiW125oWIJKius620al5Pi6ea_pZb8KfZfNN7GlptRGZy2Ci0cBSNLwKLcL4fQFqKT33hwXD27r-7qAJDHYFSpahmPfZHkpgBUlxuRXze2cu3LjXFFvn9KutArHc6_XY-m8Z2hqShhoZqKwmNxMTffsetLrneOxt__BErf0Nfx8Q0MKZcDXOEVQUUAZZPlZMmAKM1TJl-K2XItUipKV8vRt78UZRaIvZpDEiBrw8ZVInmy85rd1ApwzOKYBKy577klgZ7b28SZXs0SzvJn0aTzUui2y3anMcZhp8B-g9p3cFauooay4qf8lanuv1d3londBkwQq_IoLGAw2H2Uzd8qntkGXkvEl-JPCtQFcVI26fblY3ab=w1040-h780-no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44100" y="1976436"/>
          <a:ext cx="1885950" cy="14144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41</xdr:col>
      <xdr:colOff>0</xdr:colOff>
      <xdr:row>0</xdr:row>
      <xdr:rowOff>99391</xdr:rowOff>
    </xdr:from>
    <xdr:to>
      <xdr:col>47</xdr:col>
      <xdr:colOff>32716</xdr:colOff>
      <xdr:row>5</xdr:row>
      <xdr:rowOff>108431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41777" y="99391"/>
          <a:ext cx="2023441" cy="96154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1273966</xdr:colOff>
      <xdr:row>22</xdr:row>
      <xdr:rowOff>180258</xdr:rowOff>
    </xdr:from>
    <xdr:to>
      <xdr:col>2</xdr:col>
      <xdr:colOff>1740689</xdr:colOff>
      <xdr:row>22</xdr:row>
      <xdr:rowOff>520438</xdr:rowOff>
    </xdr:to>
    <xdr:sp macro="" textlink="">
      <xdr:nvSpPr>
        <xdr:cNvPr id="2" name="Rombo 1"/>
        <xdr:cNvSpPr/>
      </xdr:nvSpPr>
      <xdr:spPr>
        <a:xfrm>
          <a:off x="3383805" y="4707193"/>
          <a:ext cx="466723" cy="340180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2027903</xdr:colOff>
      <xdr:row>22</xdr:row>
      <xdr:rowOff>200743</xdr:rowOff>
    </xdr:from>
    <xdr:to>
      <xdr:col>7</xdr:col>
      <xdr:colOff>61451</xdr:colOff>
      <xdr:row>22</xdr:row>
      <xdr:rowOff>527315</xdr:rowOff>
    </xdr:to>
    <xdr:sp macro="" textlink="">
      <xdr:nvSpPr>
        <xdr:cNvPr id="3" name="Cruz 2"/>
        <xdr:cNvSpPr/>
      </xdr:nvSpPr>
      <xdr:spPr>
        <a:xfrm flipH="1">
          <a:off x="11983064" y="10309533"/>
          <a:ext cx="337984" cy="326572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136073</xdr:colOff>
      <xdr:row>0</xdr:row>
      <xdr:rowOff>122464</xdr:rowOff>
    </xdr:from>
    <xdr:to>
      <xdr:col>10</xdr:col>
      <xdr:colOff>369881</xdr:colOff>
      <xdr:row>5</xdr:row>
      <xdr:rowOff>101918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23473" y="122464"/>
          <a:ext cx="1994807" cy="931954"/>
        </a:xfrm>
        <a:prstGeom prst="rect">
          <a:avLst/>
        </a:prstGeom>
      </xdr:spPr>
    </xdr:pic>
    <xdr:clientData/>
  </xdr:twoCellAnchor>
  <xdr:twoCellAnchor>
    <xdr:from>
      <xdr:col>4</xdr:col>
      <xdr:colOff>1122123</xdr:colOff>
      <xdr:row>10</xdr:row>
      <xdr:rowOff>1006875</xdr:rowOff>
    </xdr:from>
    <xdr:to>
      <xdr:col>4</xdr:col>
      <xdr:colOff>1327591</xdr:colOff>
      <xdr:row>10</xdr:row>
      <xdr:rowOff>1253166</xdr:rowOff>
    </xdr:to>
    <xdr:sp macro="" textlink="">
      <xdr:nvSpPr>
        <xdr:cNvPr id="5" name="Rombo 4"/>
        <xdr:cNvSpPr/>
      </xdr:nvSpPr>
      <xdr:spPr>
        <a:xfrm>
          <a:off x="6819805" y="299846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1095143</xdr:colOff>
      <xdr:row>10</xdr:row>
      <xdr:rowOff>1302957</xdr:rowOff>
    </xdr:from>
    <xdr:to>
      <xdr:col>4</xdr:col>
      <xdr:colOff>1380891</xdr:colOff>
      <xdr:row>10</xdr:row>
      <xdr:rowOff>1597425</xdr:rowOff>
    </xdr:to>
    <xdr:sp macro="" textlink="">
      <xdr:nvSpPr>
        <xdr:cNvPr id="6" name="Cruz 5"/>
        <xdr:cNvSpPr/>
      </xdr:nvSpPr>
      <xdr:spPr>
        <a:xfrm>
          <a:off x="6792825" y="3294548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1270193</xdr:colOff>
      <xdr:row>11</xdr:row>
      <xdr:rowOff>851318</xdr:rowOff>
    </xdr:from>
    <xdr:to>
      <xdr:col>4</xdr:col>
      <xdr:colOff>1475661</xdr:colOff>
      <xdr:row>11</xdr:row>
      <xdr:rowOff>1097609</xdr:rowOff>
    </xdr:to>
    <xdr:sp macro="" textlink="">
      <xdr:nvSpPr>
        <xdr:cNvPr id="7" name="Rombo 6"/>
        <xdr:cNvSpPr/>
      </xdr:nvSpPr>
      <xdr:spPr>
        <a:xfrm>
          <a:off x="6967875" y="5336727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1243213</xdr:colOff>
      <xdr:row>11</xdr:row>
      <xdr:rowOff>1147400</xdr:rowOff>
    </xdr:from>
    <xdr:to>
      <xdr:col>4</xdr:col>
      <xdr:colOff>1528961</xdr:colOff>
      <xdr:row>11</xdr:row>
      <xdr:rowOff>1441868</xdr:rowOff>
    </xdr:to>
    <xdr:sp macro="" textlink="">
      <xdr:nvSpPr>
        <xdr:cNvPr id="8" name="Cruz 7"/>
        <xdr:cNvSpPr/>
      </xdr:nvSpPr>
      <xdr:spPr>
        <a:xfrm>
          <a:off x="6940895" y="5632809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1158490</xdr:colOff>
      <xdr:row>12</xdr:row>
      <xdr:rowOff>926456</xdr:rowOff>
    </xdr:from>
    <xdr:to>
      <xdr:col>4</xdr:col>
      <xdr:colOff>1363958</xdr:colOff>
      <xdr:row>12</xdr:row>
      <xdr:rowOff>1172747</xdr:rowOff>
    </xdr:to>
    <xdr:sp macro="" textlink="">
      <xdr:nvSpPr>
        <xdr:cNvPr id="9" name="Rombo 8"/>
        <xdr:cNvSpPr/>
      </xdr:nvSpPr>
      <xdr:spPr>
        <a:xfrm>
          <a:off x="6856172" y="7628592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1159208</xdr:colOff>
      <xdr:row>13</xdr:row>
      <xdr:rowOff>872741</xdr:rowOff>
    </xdr:from>
    <xdr:to>
      <xdr:col>4</xdr:col>
      <xdr:colOff>1364676</xdr:colOff>
      <xdr:row>13</xdr:row>
      <xdr:rowOff>1119032</xdr:rowOff>
    </xdr:to>
    <xdr:sp macro="" textlink="">
      <xdr:nvSpPr>
        <xdr:cNvPr id="11" name="Rombo 10"/>
        <xdr:cNvSpPr/>
      </xdr:nvSpPr>
      <xdr:spPr>
        <a:xfrm>
          <a:off x="6856890" y="9791605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1132228</xdr:colOff>
      <xdr:row>13</xdr:row>
      <xdr:rowOff>1158490</xdr:rowOff>
    </xdr:from>
    <xdr:to>
      <xdr:col>4</xdr:col>
      <xdr:colOff>1417976</xdr:colOff>
      <xdr:row>13</xdr:row>
      <xdr:rowOff>1427357</xdr:rowOff>
    </xdr:to>
    <xdr:sp macro="" textlink="">
      <xdr:nvSpPr>
        <xdr:cNvPr id="12" name="Cruz 11"/>
        <xdr:cNvSpPr/>
      </xdr:nvSpPr>
      <xdr:spPr>
        <a:xfrm>
          <a:off x="6829910" y="10077354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1182885</xdr:colOff>
      <xdr:row>14</xdr:row>
      <xdr:rowOff>966931</xdr:rowOff>
    </xdr:from>
    <xdr:to>
      <xdr:col>4</xdr:col>
      <xdr:colOff>1388353</xdr:colOff>
      <xdr:row>14</xdr:row>
      <xdr:rowOff>1213222</xdr:rowOff>
    </xdr:to>
    <xdr:sp macro="" textlink="">
      <xdr:nvSpPr>
        <xdr:cNvPr id="13" name="Rombo 12"/>
        <xdr:cNvSpPr/>
      </xdr:nvSpPr>
      <xdr:spPr>
        <a:xfrm>
          <a:off x="6880567" y="12102522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1205547</xdr:colOff>
      <xdr:row>15</xdr:row>
      <xdr:rowOff>816376</xdr:rowOff>
    </xdr:from>
    <xdr:to>
      <xdr:col>4</xdr:col>
      <xdr:colOff>1411015</xdr:colOff>
      <xdr:row>15</xdr:row>
      <xdr:rowOff>1062667</xdr:rowOff>
    </xdr:to>
    <xdr:sp macro="" textlink="">
      <xdr:nvSpPr>
        <xdr:cNvPr id="15" name="Rombo 14"/>
        <xdr:cNvSpPr/>
      </xdr:nvSpPr>
      <xdr:spPr>
        <a:xfrm>
          <a:off x="6903229" y="14168694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1178567</xdr:colOff>
      <xdr:row>15</xdr:row>
      <xdr:rowOff>1102125</xdr:rowOff>
    </xdr:from>
    <xdr:to>
      <xdr:col>4</xdr:col>
      <xdr:colOff>1464315</xdr:colOff>
      <xdr:row>15</xdr:row>
      <xdr:rowOff>1370992</xdr:rowOff>
    </xdr:to>
    <xdr:sp macro="" textlink="">
      <xdr:nvSpPr>
        <xdr:cNvPr id="16" name="Cruz 15"/>
        <xdr:cNvSpPr/>
      </xdr:nvSpPr>
      <xdr:spPr>
        <a:xfrm>
          <a:off x="6876249" y="14454443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1142633</xdr:colOff>
      <xdr:row>16</xdr:row>
      <xdr:rowOff>927883</xdr:rowOff>
    </xdr:from>
    <xdr:to>
      <xdr:col>4</xdr:col>
      <xdr:colOff>1348101</xdr:colOff>
      <xdr:row>16</xdr:row>
      <xdr:rowOff>1174174</xdr:rowOff>
    </xdr:to>
    <xdr:sp macro="" textlink="">
      <xdr:nvSpPr>
        <xdr:cNvPr id="17" name="Rombo 16"/>
        <xdr:cNvSpPr/>
      </xdr:nvSpPr>
      <xdr:spPr>
        <a:xfrm>
          <a:off x="6840315" y="16496928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1212624</xdr:colOff>
      <xdr:row>17</xdr:row>
      <xdr:rowOff>812464</xdr:rowOff>
    </xdr:from>
    <xdr:to>
      <xdr:col>4</xdr:col>
      <xdr:colOff>1418092</xdr:colOff>
      <xdr:row>17</xdr:row>
      <xdr:rowOff>1058755</xdr:rowOff>
    </xdr:to>
    <xdr:sp macro="" textlink="">
      <xdr:nvSpPr>
        <xdr:cNvPr id="18" name="Rombo 17"/>
        <xdr:cNvSpPr/>
      </xdr:nvSpPr>
      <xdr:spPr>
        <a:xfrm>
          <a:off x="6910306" y="18598237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1185644</xdr:colOff>
      <xdr:row>17</xdr:row>
      <xdr:rowOff>1098213</xdr:rowOff>
    </xdr:from>
    <xdr:to>
      <xdr:col>4</xdr:col>
      <xdr:colOff>1471392</xdr:colOff>
      <xdr:row>17</xdr:row>
      <xdr:rowOff>1367080</xdr:rowOff>
    </xdr:to>
    <xdr:sp macro="" textlink="">
      <xdr:nvSpPr>
        <xdr:cNvPr id="19" name="Cruz 18"/>
        <xdr:cNvSpPr/>
      </xdr:nvSpPr>
      <xdr:spPr>
        <a:xfrm>
          <a:off x="6883326" y="18883986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1201665</xdr:colOff>
      <xdr:row>18</xdr:row>
      <xdr:rowOff>975926</xdr:rowOff>
    </xdr:from>
    <xdr:to>
      <xdr:col>4</xdr:col>
      <xdr:colOff>1407133</xdr:colOff>
      <xdr:row>18</xdr:row>
      <xdr:rowOff>1222217</xdr:rowOff>
    </xdr:to>
    <xdr:sp macro="" textlink="">
      <xdr:nvSpPr>
        <xdr:cNvPr id="20" name="Rombo 19"/>
        <xdr:cNvSpPr/>
      </xdr:nvSpPr>
      <xdr:spPr>
        <a:xfrm>
          <a:off x="6899347" y="2097842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1181898</xdr:colOff>
      <xdr:row>19</xdr:row>
      <xdr:rowOff>771497</xdr:rowOff>
    </xdr:from>
    <xdr:to>
      <xdr:col>4</xdr:col>
      <xdr:colOff>1387366</xdr:colOff>
      <xdr:row>19</xdr:row>
      <xdr:rowOff>1017788</xdr:rowOff>
    </xdr:to>
    <xdr:sp macro="" textlink="">
      <xdr:nvSpPr>
        <xdr:cNvPr id="21" name="Rombo 20"/>
        <xdr:cNvSpPr/>
      </xdr:nvSpPr>
      <xdr:spPr>
        <a:xfrm>
          <a:off x="6879580" y="22990724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1154918</xdr:colOff>
      <xdr:row>19</xdr:row>
      <xdr:rowOff>1077730</xdr:rowOff>
    </xdr:from>
    <xdr:to>
      <xdr:col>4</xdr:col>
      <xdr:colOff>1440666</xdr:colOff>
      <xdr:row>19</xdr:row>
      <xdr:rowOff>1346597</xdr:rowOff>
    </xdr:to>
    <xdr:sp macro="" textlink="">
      <xdr:nvSpPr>
        <xdr:cNvPr id="22" name="Cruz 21"/>
        <xdr:cNvSpPr/>
      </xdr:nvSpPr>
      <xdr:spPr>
        <a:xfrm>
          <a:off x="6852600" y="23296957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1067030</xdr:colOff>
      <xdr:row>20</xdr:row>
      <xdr:rowOff>1073504</xdr:rowOff>
    </xdr:from>
    <xdr:to>
      <xdr:col>4</xdr:col>
      <xdr:colOff>1272498</xdr:colOff>
      <xdr:row>20</xdr:row>
      <xdr:rowOff>1319795</xdr:rowOff>
    </xdr:to>
    <xdr:sp macro="" textlink="">
      <xdr:nvSpPr>
        <xdr:cNvPr id="23" name="Rombo 22"/>
        <xdr:cNvSpPr/>
      </xdr:nvSpPr>
      <xdr:spPr>
        <a:xfrm>
          <a:off x="6764712" y="25509459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1057505</xdr:colOff>
      <xdr:row>21</xdr:row>
      <xdr:rowOff>920284</xdr:rowOff>
    </xdr:from>
    <xdr:to>
      <xdr:col>4</xdr:col>
      <xdr:colOff>1262973</xdr:colOff>
      <xdr:row>21</xdr:row>
      <xdr:rowOff>1166575</xdr:rowOff>
    </xdr:to>
    <xdr:sp macro="" textlink="">
      <xdr:nvSpPr>
        <xdr:cNvPr id="24" name="Rombo 23"/>
        <xdr:cNvSpPr/>
      </xdr:nvSpPr>
      <xdr:spPr>
        <a:xfrm>
          <a:off x="6755187" y="2757296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1030525</xdr:colOff>
      <xdr:row>21</xdr:row>
      <xdr:rowOff>1206033</xdr:rowOff>
    </xdr:from>
    <xdr:to>
      <xdr:col>4</xdr:col>
      <xdr:colOff>1316273</xdr:colOff>
      <xdr:row>21</xdr:row>
      <xdr:rowOff>1474900</xdr:rowOff>
    </xdr:to>
    <xdr:sp macro="" textlink="">
      <xdr:nvSpPr>
        <xdr:cNvPr id="25" name="Cruz 24"/>
        <xdr:cNvSpPr/>
      </xdr:nvSpPr>
      <xdr:spPr>
        <a:xfrm>
          <a:off x="6728207" y="27858715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51211</xdr:colOff>
      <xdr:row>19</xdr:row>
      <xdr:rowOff>378870</xdr:rowOff>
    </xdr:from>
    <xdr:to>
      <xdr:col>9</xdr:col>
      <xdr:colOff>619792</xdr:colOff>
      <xdr:row>19</xdr:row>
      <xdr:rowOff>1679677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519356" y="22286370"/>
          <a:ext cx="1121646" cy="1300807"/>
        </a:xfrm>
        <a:prstGeom prst="rect">
          <a:avLst/>
        </a:prstGeom>
      </xdr:spPr>
    </xdr:pic>
    <xdr:clientData/>
  </xdr:twoCellAnchor>
  <xdr:twoCellAnchor editAs="oneCell">
    <xdr:from>
      <xdr:col>8</xdr:col>
      <xdr:colOff>102420</xdr:colOff>
      <xdr:row>17</xdr:row>
      <xdr:rowOff>61452</xdr:rowOff>
    </xdr:from>
    <xdr:to>
      <xdr:col>10</xdr:col>
      <xdr:colOff>477442</xdr:colOff>
      <xdr:row>17</xdr:row>
      <xdr:rowOff>2113702</xdr:rowOff>
    </xdr:to>
    <xdr:pic>
      <xdr:nvPicPr>
        <xdr:cNvPr id="26" name="Imagen 2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570565" y="17544436"/>
          <a:ext cx="2136635" cy="2052250"/>
        </a:xfrm>
        <a:prstGeom prst="rect">
          <a:avLst/>
        </a:prstGeom>
      </xdr:spPr>
    </xdr:pic>
    <xdr:clientData/>
  </xdr:twoCellAnchor>
  <xdr:twoCellAnchor editAs="oneCell">
    <xdr:from>
      <xdr:col>8</xdr:col>
      <xdr:colOff>133145</xdr:colOff>
      <xdr:row>11</xdr:row>
      <xdr:rowOff>27298</xdr:rowOff>
    </xdr:from>
    <xdr:to>
      <xdr:col>10</xdr:col>
      <xdr:colOff>491735</xdr:colOff>
      <xdr:row>11</xdr:row>
      <xdr:rowOff>2194239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601290" y="4236733"/>
          <a:ext cx="2120203" cy="2166941"/>
        </a:xfrm>
        <a:prstGeom prst="rect">
          <a:avLst/>
        </a:prstGeom>
      </xdr:spPr>
    </xdr:pic>
    <xdr:clientData/>
  </xdr:twoCellAnchor>
  <xdr:twoCellAnchor editAs="oneCell">
    <xdr:from>
      <xdr:col>8</xdr:col>
      <xdr:colOff>143387</xdr:colOff>
      <xdr:row>13</xdr:row>
      <xdr:rowOff>30726</xdr:rowOff>
    </xdr:from>
    <xdr:to>
      <xdr:col>10</xdr:col>
      <xdr:colOff>501977</xdr:colOff>
      <xdr:row>13</xdr:row>
      <xdr:rowOff>2197667</xdr:rowOff>
    </xdr:to>
    <xdr:pic>
      <xdr:nvPicPr>
        <xdr:cNvPr id="28" name="Imagen 2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611532" y="8664678"/>
          <a:ext cx="2120203" cy="2166941"/>
        </a:xfrm>
        <a:prstGeom prst="rect">
          <a:avLst/>
        </a:prstGeom>
      </xdr:spPr>
    </xdr:pic>
    <xdr:clientData/>
  </xdr:twoCellAnchor>
  <xdr:twoCellAnchor editAs="oneCell">
    <xdr:from>
      <xdr:col>8</xdr:col>
      <xdr:colOff>102420</xdr:colOff>
      <xdr:row>15</xdr:row>
      <xdr:rowOff>0</xdr:rowOff>
    </xdr:from>
    <xdr:to>
      <xdr:col>10</xdr:col>
      <xdr:colOff>461010</xdr:colOff>
      <xdr:row>15</xdr:row>
      <xdr:rowOff>2166941</xdr:rowOff>
    </xdr:to>
    <xdr:pic>
      <xdr:nvPicPr>
        <xdr:cNvPr id="29" name="Imagen 28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570565" y="13058468"/>
          <a:ext cx="2120203" cy="2166941"/>
        </a:xfrm>
        <a:prstGeom prst="rect">
          <a:avLst/>
        </a:prstGeom>
      </xdr:spPr>
    </xdr:pic>
    <xdr:clientData/>
  </xdr:twoCellAnchor>
  <xdr:twoCellAnchor editAs="oneCell">
    <xdr:from>
      <xdr:col>9</xdr:col>
      <xdr:colOff>491613</xdr:colOff>
      <xdr:row>19</xdr:row>
      <xdr:rowOff>398595</xdr:rowOff>
    </xdr:from>
    <xdr:to>
      <xdr:col>10</xdr:col>
      <xdr:colOff>512218</xdr:colOff>
      <xdr:row>19</xdr:row>
      <xdr:rowOff>1654844</xdr:rowOff>
    </xdr:to>
    <xdr:pic>
      <xdr:nvPicPr>
        <xdr:cNvPr id="30" name="Imagen 2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512823" y="22306095"/>
          <a:ext cx="1229153" cy="1256249"/>
        </a:xfrm>
        <a:prstGeom prst="rect">
          <a:avLst/>
        </a:prstGeom>
      </xdr:spPr>
    </xdr:pic>
    <xdr:clientData/>
  </xdr:twoCellAnchor>
  <xdr:twoCellAnchor editAs="oneCell">
    <xdr:from>
      <xdr:col>8</xdr:col>
      <xdr:colOff>286774</xdr:colOff>
      <xdr:row>12</xdr:row>
      <xdr:rowOff>103624</xdr:rowOff>
    </xdr:from>
    <xdr:to>
      <xdr:col>10</xdr:col>
      <xdr:colOff>361667</xdr:colOff>
      <xdr:row>12</xdr:row>
      <xdr:rowOff>2163906</xdr:rowOff>
    </xdr:to>
    <xdr:pic>
      <xdr:nvPicPr>
        <xdr:cNvPr id="31" name="Imagen 3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754919" y="6525318"/>
          <a:ext cx="1836506" cy="2060282"/>
        </a:xfrm>
        <a:prstGeom prst="rect">
          <a:avLst/>
        </a:prstGeom>
      </xdr:spPr>
    </xdr:pic>
    <xdr:clientData/>
  </xdr:twoCellAnchor>
  <xdr:twoCellAnchor editAs="oneCell">
    <xdr:from>
      <xdr:col>8</xdr:col>
      <xdr:colOff>194597</xdr:colOff>
      <xdr:row>14</xdr:row>
      <xdr:rowOff>51209</xdr:rowOff>
    </xdr:from>
    <xdr:to>
      <xdr:col>10</xdr:col>
      <xdr:colOff>269490</xdr:colOff>
      <xdr:row>14</xdr:row>
      <xdr:rowOff>2111491</xdr:rowOff>
    </xdr:to>
    <xdr:pic>
      <xdr:nvPicPr>
        <xdr:cNvPr id="33" name="Imagen 3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662742" y="10897419"/>
          <a:ext cx="1836506" cy="2060282"/>
        </a:xfrm>
        <a:prstGeom prst="rect">
          <a:avLst/>
        </a:prstGeom>
      </xdr:spPr>
    </xdr:pic>
    <xdr:clientData/>
  </xdr:twoCellAnchor>
  <xdr:twoCellAnchor editAs="oneCell">
    <xdr:from>
      <xdr:col>8</xdr:col>
      <xdr:colOff>184355</xdr:colOff>
      <xdr:row>16</xdr:row>
      <xdr:rowOff>102419</xdr:rowOff>
    </xdr:from>
    <xdr:to>
      <xdr:col>10</xdr:col>
      <xdr:colOff>259248</xdr:colOff>
      <xdr:row>16</xdr:row>
      <xdr:rowOff>2162701</xdr:rowOff>
    </xdr:to>
    <xdr:pic>
      <xdr:nvPicPr>
        <xdr:cNvPr id="34" name="Imagen 33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652500" y="15373145"/>
          <a:ext cx="1836506" cy="2060282"/>
        </a:xfrm>
        <a:prstGeom prst="rect">
          <a:avLst/>
        </a:prstGeom>
      </xdr:spPr>
    </xdr:pic>
    <xdr:clientData/>
  </xdr:twoCellAnchor>
  <xdr:twoCellAnchor editAs="oneCell">
    <xdr:from>
      <xdr:col>8</xdr:col>
      <xdr:colOff>30341</xdr:colOff>
      <xdr:row>20</xdr:row>
      <xdr:rowOff>512096</xdr:rowOff>
    </xdr:from>
    <xdr:to>
      <xdr:col>9</xdr:col>
      <xdr:colOff>591078</xdr:colOff>
      <xdr:row>20</xdr:row>
      <xdr:rowOff>1761614</xdr:rowOff>
    </xdr:to>
    <xdr:pic>
      <xdr:nvPicPr>
        <xdr:cNvPr id="35" name="Imagen 3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498486" y="24631854"/>
          <a:ext cx="1113802" cy="1249518"/>
        </a:xfrm>
        <a:prstGeom prst="rect">
          <a:avLst/>
        </a:prstGeom>
      </xdr:spPr>
    </xdr:pic>
    <xdr:clientData/>
  </xdr:twoCellAnchor>
  <xdr:twoCellAnchor editAs="oneCell">
    <xdr:from>
      <xdr:col>8</xdr:col>
      <xdr:colOff>40969</xdr:colOff>
      <xdr:row>18</xdr:row>
      <xdr:rowOff>276534</xdr:rowOff>
    </xdr:from>
    <xdr:to>
      <xdr:col>10</xdr:col>
      <xdr:colOff>526183</xdr:colOff>
      <xdr:row>18</xdr:row>
      <xdr:rowOff>1905750</xdr:rowOff>
    </xdr:to>
    <xdr:pic>
      <xdr:nvPicPr>
        <xdr:cNvPr id="36" name="Imagen 3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509114" y="19971776"/>
          <a:ext cx="2246827" cy="1629216"/>
        </a:xfrm>
        <a:prstGeom prst="rect">
          <a:avLst/>
        </a:prstGeom>
      </xdr:spPr>
    </xdr:pic>
    <xdr:clientData/>
  </xdr:twoCellAnchor>
  <xdr:twoCellAnchor editAs="oneCell">
    <xdr:from>
      <xdr:col>9</xdr:col>
      <xdr:colOff>552932</xdr:colOff>
      <xdr:row>20</xdr:row>
      <xdr:rowOff>737420</xdr:rowOff>
    </xdr:from>
    <xdr:to>
      <xdr:col>10</xdr:col>
      <xdr:colOff>534686</xdr:colOff>
      <xdr:row>20</xdr:row>
      <xdr:rowOff>1600530</xdr:rowOff>
    </xdr:to>
    <xdr:pic>
      <xdr:nvPicPr>
        <xdr:cNvPr id="37" name="Imagen 3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574142" y="24857178"/>
          <a:ext cx="1190302" cy="863110"/>
        </a:xfrm>
        <a:prstGeom prst="rect">
          <a:avLst/>
        </a:prstGeom>
      </xdr:spPr>
    </xdr:pic>
    <xdr:clientData/>
  </xdr:twoCellAnchor>
  <xdr:twoCellAnchor editAs="oneCell">
    <xdr:from>
      <xdr:col>8</xdr:col>
      <xdr:colOff>467936</xdr:colOff>
      <xdr:row>21</xdr:row>
      <xdr:rowOff>71694</xdr:rowOff>
    </xdr:from>
    <xdr:to>
      <xdr:col>10</xdr:col>
      <xdr:colOff>157323</xdr:colOff>
      <xdr:row>21</xdr:row>
      <xdr:rowOff>2099598</xdr:rowOff>
    </xdr:to>
    <xdr:pic>
      <xdr:nvPicPr>
        <xdr:cNvPr id="38" name="Imagen 3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936081" y="26403710"/>
          <a:ext cx="1451000" cy="2027904"/>
        </a:xfrm>
        <a:prstGeom prst="rect">
          <a:avLst/>
        </a:prstGeom>
      </xdr:spPr>
    </xdr:pic>
    <xdr:clientData/>
  </xdr:twoCellAnchor>
  <xdr:twoCellAnchor editAs="oneCell">
    <xdr:from>
      <xdr:col>8</xdr:col>
      <xdr:colOff>381000</xdr:colOff>
      <xdr:row>10</xdr:row>
      <xdr:rowOff>60835</xdr:rowOff>
    </xdr:from>
    <xdr:to>
      <xdr:col>10</xdr:col>
      <xdr:colOff>246360</xdr:colOff>
      <xdr:row>10</xdr:row>
      <xdr:rowOff>2460293</xdr:rowOff>
    </xdr:to>
    <xdr:pic>
      <xdr:nvPicPr>
        <xdr:cNvPr id="27" name="Imagen 26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854545" y="2052426"/>
          <a:ext cx="1631815" cy="2399458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28</xdr:col>
      <xdr:colOff>35202</xdr:colOff>
      <xdr:row>0</xdr:row>
      <xdr:rowOff>99391</xdr:rowOff>
    </xdr:from>
    <xdr:to>
      <xdr:col>34</xdr:col>
      <xdr:colOff>106018</xdr:colOff>
      <xdr:row>5</xdr:row>
      <xdr:rowOff>108431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41777" y="99391"/>
          <a:ext cx="2023441" cy="961540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659449</xdr:colOff>
      <xdr:row>19</xdr:row>
      <xdr:rowOff>190500</xdr:rowOff>
    </xdr:from>
    <xdr:to>
      <xdr:col>2</xdr:col>
      <xdr:colOff>1126172</xdr:colOff>
      <xdr:row>19</xdr:row>
      <xdr:rowOff>530680</xdr:rowOff>
    </xdr:to>
    <xdr:sp macro="" textlink="">
      <xdr:nvSpPr>
        <xdr:cNvPr id="2" name="Rombo 1"/>
        <xdr:cNvSpPr/>
      </xdr:nvSpPr>
      <xdr:spPr>
        <a:xfrm>
          <a:off x="2769288" y="3939048"/>
          <a:ext cx="466723" cy="340180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342519</xdr:colOff>
      <xdr:row>19</xdr:row>
      <xdr:rowOff>190501</xdr:rowOff>
    </xdr:from>
    <xdr:to>
      <xdr:col>7</xdr:col>
      <xdr:colOff>768145</xdr:colOff>
      <xdr:row>19</xdr:row>
      <xdr:rowOff>517073</xdr:rowOff>
    </xdr:to>
    <xdr:sp macro="" textlink="">
      <xdr:nvSpPr>
        <xdr:cNvPr id="3" name="Cruz 2"/>
        <xdr:cNvSpPr/>
      </xdr:nvSpPr>
      <xdr:spPr>
        <a:xfrm flipH="1">
          <a:off x="8833084" y="3939049"/>
          <a:ext cx="425626" cy="326572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136073</xdr:colOff>
      <xdr:row>0</xdr:row>
      <xdr:rowOff>122464</xdr:rowOff>
    </xdr:from>
    <xdr:to>
      <xdr:col>10</xdr:col>
      <xdr:colOff>369881</xdr:colOff>
      <xdr:row>5</xdr:row>
      <xdr:rowOff>101918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04623" y="122464"/>
          <a:ext cx="1994806" cy="931954"/>
        </a:xfrm>
        <a:prstGeom prst="rect">
          <a:avLst/>
        </a:prstGeom>
      </xdr:spPr>
    </xdr:pic>
    <xdr:clientData/>
  </xdr:twoCellAnchor>
  <xdr:twoCellAnchor>
    <xdr:from>
      <xdr:col>4</xdr:col>
      <xdr:colOff>485445</xdr:colOff>
      <xdr:row>10</xdr:row>
      <xdr:rowOff>670754</xdr:rowOff>
    </xdr:from>
    <xdr:to>
      <xdr:col>4</xdr:col>
      <xdr:colOff>690913</xdr:colOff>
      <xdr:row>10</xdr:row>
      <xdr:rowOff>917045</xdr:rowOff>
    </xdr:to>
    <xdr:sp macro="" textlink="">
      <xdr:nvSpPr>
        <xdr:cNvPr id="26" name="Rombo 25"/>
        <xdr:cNvSpPr/>
      </xdr:nvSpPr>
      <xdr:spPr>
        <a:xfrm>
          <a:off x="5490400" y="2662345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458465</xdr:colOff>
      <xdr:row>10</xdr:row>
      <xdr:rowOff>966836</xdr:rowOff>
    </xdr:from>
    <xdr:to>
      <xdr:col>4</xdr:col>
      <xdr:colOff>744213</xdr:colOff>
      <xdr:row>10</xdr:row>
      <xdr:rowOff>1261304</xdr:rowOff>
    </xdr:to>
    <xdr:sp macro="" textlink="">
      <xdr:nvSpPr>
        <xdr:cNvPr id="27" name="Cruz 26"/>
        <xdr:cNvSpPr/>
      </xdr:nvSpPr>
      <xdr:spPr>
        <a:xfrm>
          <a:off x="5463420" y="2958427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494970</xdr:colOff>
      <xdr:row>11</xdr:row>
      <xdr:rowOff>650577</xdr:rowOff>
    </xdr:from>
    <xdr:to>
      <xdr:col>4</xdr:col>
      <xdr:colOff>700438</xdr:colOff>
      <xdr:row>11</xdr:row>
      <xdr:rowOff>896868</xdr:rowOff>
    </xdr:to>
    <xdr:sp macro="" textlink="">
      <xdr:nvSpPr>
        <xdr:cNvPr id="28" name="Rombo 27"/>
        <xdr:cNvSpPr/>
      </xdr:nvSpPr>
      <xdr:spPr>
        <a:xfrm>
          <a:off x="5499925" y="456448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467990</xdr:colOff>
      <xdr:row>11</xdr:row>
      <xdr:rowOff>946659</xdr:rowOff>
    </xdr:from>
    <xdr:to>
      <xdr:col>4</xdr:col>
      <xdr:colOff>753738</xdr:colOff>
      <xdr:row>11</xdr:row>
      <xdr:rowOff>1241127</xdr:rowOff>
    </xdr:to>
    <xdr:sp macro="" textlink="">
      <xdr:nvSpPr>
        <xdr:cNvPr id="29" name="Cruz 28"/>
        <xdr:cNvSpPr/>
      </xdr:nvSpPr>
      <xdr:spPr>
        <a:xfrm>
          <a:off x="5472945" y="4860568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504495</xdr:colOff>
      <xdr:row>12</xdr:row>
      <xdr:rowOff>661842</xdr:rowOff>
    </xdr:from>
    <xdr:to>
      <xdr:col>4</xdr:col>
      <xdr:colOff>709963</xdr:colOff>
      <xdr:row>12</xdr:row>
      <xdr:rowOff>908133</xdr:rowOff>
    </xdr:to>
    <xdr:sp macro="" textlink="">
      <xdr:nvSpPr>
        <xdr:cNvPr id="30" name="Rombo 29"/>
        <xdr:cNvSpPr/>
      </xdr:nvSpPr>
      <xdr:spPr>
        <a:xfrm>
          <a:off x="5509450" y="6498069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498137</xdr:colOff>
      <xdr:row>13</xdr:row>
      <xdr:rowOff>661015</xdr:rowOff>
    </xdr:from>
    <xdr:to>
      <xdr:col>4</xdr:col>
      <xdr:colOff>703605</xdr:colOff>
      <xdr:row>13</xdr:row>
      <xdr:rowOff>907306</xdr:rowOff>
    </xdr:to>
    <xdr:sp macro="" textlink="">
      <xdr:nvSpPr>
        <xdr:cNvPr id="31" name="Rombo 30"/>
        <xdr:cNvSpPr/>
      </xdr:nvSpPr>
      <xdr:spPr>
        <a:xfrm>
          <a:off x="5503092" y="841956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471157</xdr:colOff>
      <xdr:row>13</xdr:row>
      <xdr:rowOff>946764</xdr:rowOff>
    </xdr:from>
    <xdr:to>
      <xdr:col>4</xdr:col>
      <xdr:colOff>756905</xdr:colOff>
      <xdr:row>13</xdr:row>
      <xdr:rowOff>1215631</xdr:rowOff>
    </xdr:to>
    <xdr:sp macro="" textlink="">
      <xdr:nvSpPr>
        <xdr:cNvPr id="32" name="Cruz 31"/>
        <xdr:cNvSpPr/>
      </xdr:nvSpPr>
      <xdr:spPr>
        <a:xfrm>
          <a:off x="5476112" y="8705309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468708</xdr:colOff>
      <xdr:row>12</xdr:row>
      <xdr:rowOff>967769</xdr:rowOff>
    </xdr:from>
    <xdr:to>
      <xdr:col>4</xdr:col>
      <xdr:colOff>754456</xdr:colOff>
      <xdr:row>12</xdr:row>
      <xdr:rowOff>1236636</xdr:rowOff>
    </xdr:to>
    <xdr:sp macro="" textlink="">
      <xdr:nvSpPr>
        <xdr:cNvPr id="33" name="Cruz 32"/>
        <xdr:cNvSpPr/>
      </xdr:nvSpPr>
      <xdr:spPr>
        <a:xfrm>
          <a:off x="5473663" y="6803996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488613</xdr:colOff>
      <xdr:row>14</xdr:row>
      <xdr:rowOff>663677</xdr:rowOff>
    </xdr:from>
    <xdr:to>
      <xdr:col>4</xdr:col>
      <xdr:colOff>694081</xdr:colOff>
      <xdr:row>14</xdr:row>
      <xdr:rowOff>909968</xdr:rowOff>
    </xdr:to>
    <xdr:sp macro="" textlink="">
      <xdr:nvSpPr>
        <xdr:cNvPr id="34" name="Rombo 33"/>
        <xdr:cNvSpPr/>
      </xdr:nvSpPr>
      <xdr:spPr>
        <a:xfrm>
          <a:off x="5493568" y="10344541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461633</xdr:colOff>
      <xdr:row>14</xdr:row>
      <xdr:rowOff>959759</xdr:rowOff>
    </xdr:from>
    <xdr:to>
      <xdr:col>4</xdr:col>
      <xdr:colOff>747381</xdr:colOff>
      <xdr:row>14</xdr:row>
      <xdr:rowOff>1254227</xdr:rowOff>
    </xdr:to>
    <xdr:sp macro="" textlink="">
      <xdr:nvSpPr>
        <xdr:cNvPr id="35" name="Cruz 34"/>
        <xdr:cNvSpPr/>
      </xdr:nvSpPr>
      <xdr:spPr>
        <a:xfrm>
          <a:off x="5466588" y="10640623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498138</xdr:colOff>
      <xdr:row>15</xdr:row>
      <xdr:rowOff>643501</xdr:rowOff>
    </xdr:from>
    <xdr:to>
      <xdr:col>4</xdr:col>
      <xdr:colOff>703606</xdr:colOff>
      <xdr:row>15</xdr:row>
      <xdr:rowOff>889792</xdr:rowOff>
    </xdr:to>
    <xdr:sp macro="" textlink="">
      <xdr:nvSpPr>
        <xdr:cNvPr id="36" name="Rombo 35"/>
        <xdr:cNvSpPr/>
      </xdr:nvSpPr>
      <xdr:spPr>
        <a:xfrm>
          <a:off x="5503093" y="12246683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471158</xdr:colOff>
      <xdr:row>15</xdr:row>
      <xdr:rowOff>939583</xdr:rowOff>
    </xdr:from>
    <xdr:to>
      <xdr:col>4</xdr:col>
      <xdr:colOff>756906</xdr:colOff>
      <xdr:row>15</xdr:row>
      <xdr:rowOff>1234051</xdr:rowOff>
    </xdr:to>
    <xdr:sp macro="" textlink="">
      <xdr:nvSpPr>
        <xdr:cNvPr id="37" name="Cruz 36"/>
        <xdr:cNvSpPr/>
      </xdr:nvSpPr>
      <xdr:spPr>
        <a:xfrm>
          <a:off x="5476113" y="12542765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507663</xdr:colOff>
      <xdr:row>16</xdr:row>
      <xdr:rowOff>654766</xdr:rowOff>
    </xdr:from>
    <xdr:to>
      <xdr:col>4</xdr:col>
      <xdr:colOff>713131</xdr:colOff>
      <xdr:row>16</xdr:row>
      <xdr:rowOff>901057</xdr:rowOff>
    </xdr:to>
    <xdr:sp macro="" textlink="">
      <xdr:nvSpPr>
        <xdr:cNvPr id="38" name="Rombo 37"/>
        <xdr:cNvSpPr/>
      </xdr:nvSpPr>
      <xdr:spPr>
        <a:xfrm>
          <a:off x="5512618" y="1433613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518622</xdr:colOff>
      <xdr:row>17</xdr:row>
      <xdr:rowOff>671256</xdr:rowOff>
    </xdr:from>
    <xdr:to>
      <xdr:col>4</xdr:col>
      <xdr:colOff>724090</xdr:colOff>
      <xdr:row>17</xdr:row>
      <xdr:rowOff>917547</xdr:rowOff>
    </xdr:to>
    <xdr:sp macro="" textlink="">
      <xdr:nvSpPr>
        <xdr:cNvPr id="39" name="Rombo 38"/>
        <xdr:cNvSpPr/>
      </xdr:nvSpPr>
      <xdr:spPr>
        <a:xfrm>
          <a:off x="5523577" y="16274938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491642</xdr:colOff>
      <xdr:row>17</xdr:row>
      <xdr:rowOff>957005</xdr:rowOff>
    </xdr:from>
    <xdr:to>
      <xdr:col>4</xdr:col>
      <xdr:colOff>777390</xdr:colOff>
      <xdr:row>17</xdr:row>
      <xdr:rowOff>1225872</xdr:rowOff>
    </xdr:to>
    <xdr:sp macro="" textlink="">
      <xdr:nvSpPr>
        <xdr:cNvPr id="40" name="Cruz 39"/>
        <xdr:cNvSpPr/>
      </xdr:nvSpPr>
      <xdr:spPr>
        <a:xfrm>
          <a:off x="5496597" y="16560687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471876</xdr:colOff>
      <xdr:row>16</xdr:row>
      <xdr:rowOff>960693</xdr:rowOff>
    </xdr:from>
    <xdr:to>
      <xdr:col>4</xdr:col>
      <xdr:colOff>757624</xdr:colOff>
      <xdr:row>16</xdr:row>
      <xdr:rowOff>1229560</xdr:rowOff>
    </xdr:to>
    <xdr:sp macro="" textlink="">
      <xdr:nvSpPr>
        <xdr:cNvPr id="41" name="Cruz 40"/>
        <xdr:cNvSpPr/>
      </xdr:nvSpPr>
      <xdr:spPr>
        <a:xfrm>
          <a:off x="5476831" y="14642057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509096</xdr:colOff>
      <xdr:row>18</xdr:row>
      <xdr:rowOff>653436</xdr:rowOff>
    </xdr:from>
    <xdr:to>
      <xdr:col>4</xdr:col>
      <xdr:colOff>714564</xdr:colOff>
      <xdr:row>18</xdr:row>
      <xdr:rowOff>899727</xdr:rowOff>
    </xdr:to>
    <xdr:sp macro="" textlink="">
      <xdr:nvSpPr>
        <xdr:cNvPr id="42" name="Rombo 41"/>
        <xdr:cNvSpPr/>
      </xdr:nvSpPr>
      <xdr:spPr>
        <a:xfrm>
          <a:off x="5514051" y="1817943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482116</xdr:colOff>
      <xdr:row>18</xdr:row>
      <xdr:rowOff>939185</xdr:rowOff>
    </xdr:from>
    <xdr:to>
      <xdr:col>4</xdr:col>
      <xdr:colOff>767864</xdr:colOff>
      <xdr:row>18</xdr:row>
      <xdr:rowOff>1208052</xdr:rowOff>
    </xdr:to>
    <xdr:sp macro="" textlink="">
      <xdr:nvSpPr>
        <xdr:cNvPr id="43" name="Cruz 42"/>
        <xdr:cNvSpPr/>
      </xdr:nvSpPr>
      <xdr:spPr>
        <a:xfrm>
          <a:off x="5487071" y="18465185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536874</xdr:colOff>
      <xdr:row>14</xdr:row>
      <xdr:rowOff>61452</xdr:rowOff>
    </xdr:from>
    <xdr:to>
      <xdr:col>10</xdr:col>
      <xdr:colOff>291873</xdr:colOff>
      <xdr:row>14</xdr:row>
      <xdr:rowOff>1895994</xdr:rowOff>
    </xdr:to>
    <xdr:pic>
      <xdr:nvPicPr>
        <xdr:cNvPr id="5" name="Imagen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235987" y="8326694"/>
          <a:ext cx="1516612" cy="1834542"/>
        </a:xfrm>
        <a:prstGeom prst="rect">
          <a:avLst/>
        </a:prstGeom>
      </xdr:spPr>
    </xdr:pic>
    <xdr:clientData/>
  </xdr:twoCellAnchor>
  <xdr:twoCellAnchor editAs="oneCell">
    <xdr:from>
      <xdr:col>8</xdr:col>
      <xdr:colOff>534674</xdr:colOff>
      <xdr:row>15</xdr:row>
      <xdr:rowOff>61451</xdr:rowOff>
    </xdr:from>
    <xdr:to>
      <xdr:col>10</xdr:col>
      <xdr:colOff>192001</xdr:colOff>
      <xdr:row>15</xdr:row>
      <xdr:rowOff>2038713</xdr:rowOff>
    </xdr:to>
    <xdr:pic>
      <xdr:nvPicPr>
        <xdr:cNvPr id="6" name="Imagen 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33787" y="11686048"/>
          <a:ext cx="1418940" cy="1977262"/>
        </a:xfrm>
        <a:prstGeom prst="rect">
          <a:avLst/>
        </a:prstGeom>
      </xdr:spPr>
    </xdr:pic>
    <xdr:clientData/>
  </xdr:twoCellAnchor>
  <xdr:twoCellAnchor editAs="oneCell">
    <xdr:from>
      <xdr:col>8</xdr:col>
      <xdr:colOff>19565</xdr:colOff>
      <xdr:row>12</xdr:row>
      <xdr:rowOff>215081</xdr:rowOff>
    </xdr:from>
    <xdr:to>
      <xdr:col>10</xdr:col>
      <xdr:colOff>536332</xdr:colOff>
      <xdr:row>12</xdr:row>
      <xdr:rowOff>1786173</xdr:rowOff>
    </xdr:to>
    <xdr:pic>
      <xdr:nvPicPr>
        <xdr:cNvPr id="7" name="Imagen 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718678" y="6063226"/>
          <a:ext cx="2278380" cy="1571092"/>
        </a:xfrm>
        <a:prstGeom prst="rect">
          <a:avLst/>
        </a:prstGeom>
      </xdr:spPr>
    </xdr:pic>
    <xdr:clientData/>
  </xdr:twoCellAnchor>
  <xdr:twoCellAnchor editAs="oneCell">
    <xdr:from>
      <xdr:col>8</xdr:col>
      <xdr:colOff>103375</xdr:colOff>
      <xdr:row>13</xdr:row>
      <xdr:rowOff>30725</xdr:rowOff>
    </xdr:from>
    <xdr:to>
      <xdr:col>10</xdr:col>
      <xdr:colOff>402402</xdr:colOff>
      <xdr:row>13</xdr:row>
      <xdr:rowOff>1915241</xdr:rowOff>
    </xdr:to>
    <xdr:pic>
      <xdr:nvPicPr>
        <xdr:cNvPr id="8" name="Imagen 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802488" y="7804354"/>
          <a:ext cx="2060640" cy="1884516"/>
        </a:xfrm>
        <a:prstGeom prst="rect">
          <a:avLst/>
        </a:prstGeom>
      </xdr:spPr>
    </xdr:pic>
    <xdr:clientData/>
  </xdr:twoCellAnchor>
  <xdr:twoCellAnchor editAs="oneCell">
    <xdr:from>
      <xdr:col>8</xdr:col>
      <xdr:colOff>409677</xdr:colOff>
      <xdr:row>17</xdr:row>
      <xdr:rowOff>71693</xdr:rowOff>
    </xdr:from>
    <xdr:to>
      <xdr:col>10</xdr:col>
      <xdr:colOff>81935</xdr:colOff>
      <xdr:row>17</xdr:row>
      <xdr:rowOff>1881433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108790" y="15711128"/>
          <a:ext cx="1433871" cy="1809740"/>
        </a:xfrm>
        <a:prstGeom prst="rect">
          <a:avLst/>
        </a:prstGeom>
      </xdr:spPr>
    </xdr:pic>
    <xdr:clientData/>
  </xdr:twoCellAnchor>
  <xdr:twoCellAnchor editAs="oneCell">
    <xdr:from>
      <xdr:col>8</xdr:col>
      <xdr:colOff>184355</xdr:colOff>
      <xdr:row>18</xdr:row>
      <xdr:rowOff>47904</xdr:rowOff>
    </xdr:from>
    <xdr:to>
      <xdr:col>10</xdr:col>
      <xdr:colOff>504182</xdr:colOff>
      <xdr:row>18</xdr:row>
      <xdr:rowOff>1871009</xdr:rowOff>
    </xdr:to>
    <xdr:pic>
      <xdr:nvPicPr>
        <xdr:cNvPr id="10" name="Imagen 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883468" y="17612823"/>
          <a:ext cx="2081440" cy="1823105"/>
        </a:xfrm>
        <a:prstGeom prst="rect">
          <a:avLst/>
        </a:prstGeom>
      </xdr:spPr>
    </xdr:pic>
    <xdr:clientData/>
  </xdr:twoCellAnchor>
  <xdr:twoCellAnchor editAs="oneCell">
    <xdr:from>
      <xdr:col>8</xdr:col>
      <xdr:colOff>20484</xdr:colOff>
      <xdr:row>11</xdr:row>
      <xdr:rowOff>114024</xdr:rowOff>
    </xdr:from>
    <xdr:to>
      <xdr:col>10</xdr:col>
      <xdr:colOff>543130</xdr:colOff>
      <xdr:row>11</xdr:row>
      <xdr:rowOff>1832179</xdr:rowOff>
    </xdr:to>
    <xdr:pic>
      <xdr:nvPicPr>
        <xdr:cNvPr id="44" name="Imagen 43" descr="https://lh3.googleusercontent.com/7gbB1Yt-n_H2w3VbnJPPFbbT6D7UIup_Q3JFIcC0mT1d6VYhHAct-Wtfy6AbM5y-A13rFk74nHEu8JBtWMqmdopknsJiqrSO1fE5l0xH6iNND7v7rC2QInI_um9TeZAQ5wmfCy3O7_kkpMiA0dt-c3abEjzfBbNIkDFMwsxUVvV1a-AdPMeA6YypIlnGG7gYN_0OsYQ2C8qhsYpC8A1_pCHcOKyYlGoe8T2R54gG9l1dRAgyT7sXEV-Jc4hTB1s5Qh9qObaWqjpGB6OV9W4KjkAfJNm8jsayNfjTyawqXOGCStPeLqN5WQUD0MXh0bSWedWdRUXYPIxNDq6yYLL66BKo_Hgm3w9Ofr2PXu5UZ2h9ssuXYodapcuCZQlkREgl2daSjxOXqeGFK9ghnClx8KlpFm5TcinUXdJPcwVg1vw7L2osOzNyYaMaLM2Wg6WIbg1O-Ckz9V5QAu3pD0MqDgKIrDuraot9fRHoGMR-TBIs7ZPc0gnthpmjDlraG6JHNmPHCiCZAb7NI0ppylfyQXCBzdqG3ZxQ0-XmwWGKsWhJbwofjpadtCz9TIpddHC2ohwkG0yKeijG9RdrVxcv_VmKRKyuqcQX_8rO_pwEV-SnYmA7ipCRDL-MSZPnEwnlMJFi8es7bHrF2GoAU73iNSQjV7odAaWJ=w1175-h882-no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9597" y="4036685"/>
          <a:ext cx="2284259" cy="1718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9425</xdr:colOff>
      <xdr:row>10</xdr:row>
      <xdr:rowOff>619213</xdr:rowOff>
    </xdr:from>
    <xdr:to>
      <xdr:col>10</xdr:col>
      <xdr:colOff>419920</xdr:colOff>
      <xdr:row>10</xdr:row>
      <xdr:rowOff>1387602</xdr:rowOff>
    </xdr:to>
    <xdr:pic>
      <xdr:nvPicPr>
        <xdr:cNvPr id="11" name="Imagen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708538" y="2616390"/>
          <a:ext cx="2172108" cy="768389"/>
        </a:xfrm>
        <a:prstGeom prst="rect">
          <a:avLst/>
        </a:prstGeom>
      </xdr:spPr>
    </xdr:pic>
    <xdr:clientData/>
  </xdr:twoCellAnchor>
  <xdr:twoCellAnchor editAs="oneCell">
    <xdr:from>
      <xdr:col>8</xdr:col>
      <xdr:colOff>238721</xdr:colOff>
      <xdr:row>16</xdr:row>
      <xdr:rowOff>112661</xdr:rowOff>
    </xdr:from>
    <xdr:to>
      <xdr:col>10</xdr:col>
      <xdr:colOff>380961</xdr:colOff>
      <xdr:row>16</xdr:row>
      <xdr:rowOff>1853790</xdr:rowOff>
    </xdr:to>
    <xdr:pic>
      <xdr:nvPicPr>
        <xdr:cNvPr id="45" name="Imagen 4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937834" y="13826613"/>
          <a:ext cx="1903853" cy="1741129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35202</xdr:colOff>
      <xdr:row>0</xdr:row>
      <xdr:rowOff>99391</xdr:rowOff>
    </xdr:from>
    <xdr:to>
      <xdr:col>35</xdr:col>
      <xdr:colOff>267943</xdr:colOff>
      <xdr:row>5</xdr:row>
      <xdr:rowOff>108431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79902" y="99391"/>
          <a:ext cx="2023441" cy="961540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772111</xdr:colOff>
      <xdr:row>17</xdr:row>
      <xdr:rowOff>200742</xdr:rowOff>
    </xdr:from>
    <xdr:to>
      <xdr:col>3</xdr:col>
      <xdr:colOff>173673</xdr:colOff>
      <xdr:row>17</xdr:row>
      <xdr:rowOff>540922</xdr:rowOff>
    </xdr:to>
    <xdr:sp macro="" textlink="">
      <xdr:nvSpPr>
        <xdr:cNvPr id="2" name="Rombo 1"/>
        <xdr:cNvSpPr/>
      </xdr:nvSpPr>
      <xdr:spPr>
        <a:xfrm>
          <a:off x="2881950" y="3560097"/>
          <a:ext cx="466723" cy="340180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1632593</xdr:colOff>
      <xdr:row>17</xdr:row>
      <xdr:rowOff>200743</xdr:rowOff>
    </xdr:from>
    <xdr:to>
      <xdr:col>7</xdr:col>
      <xdr:colOff>51210</xdr:colOff>
      <xdr:row>17</xdr:row>
      <xdr:rowOff>527315</xdr:rowOff>
    </xdr:to>
    <xdr:sp macro="" textlink="">
      <xdr:nvSpPr>
        <xdr:cNvPr id="3" name="Cruz 2"/>
        <xdr:cNvSpPr/>
      </xdr:nvSpPr>
      <xdr:spPr>
        <a:xfrm flipH="1">
          <a:off x="9641787" y="6642920"/>
          <a:ext cx="405552" cy="326572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136073</xdr:colOff>
      <xdr:row>0</xdr:row>
      <xdr:rowOff>122464</xdr:rowOff>
    </xdr:from>
    <xdr:to>
      <xdr:col>10</xdr:col>
      <xdr:colOff>369881</xdr:colOff>
      <xdr:row>5</xdr:row>
      <xdr:rowOff>101918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04623" y="122464"/>
          <a:ext cx="1994806" cy="931954"/>
        </a:xfrm>
        <a:prstGeom prst="rect">
          <a:avLst/>
        </a:prstGeom>
      </xdr:spPr>
    </xdr:pic>
    <xdr:clientData/>
  </xdr:twoCellAnchor>
  <xdr:twoCellAnchor>
    <xdr:from>
      <xdr:col>4</xdr:col>
      <xdr:colOff>795125</xdr:colOff>
      <xdr:row>10</xdr:row>
      <xdr:rowOff>678575</xdr:rowOff>
    </xdr:from>
    <xdr:to>
      <xdr:col>4</xdr:col>
      <xdr:colOff>1000593</xdr:colOff>
      <xdr:row>10</xdr:row>
      <xdr:rowOff>924866</xdr:rowOff>
    </xdr:to>
    <xdr:sp macro="" textlink="">
      <xdr:nvSpPr>
        <xdr:cNvPr id="5" name="Rombo 4"/>
        <xdr:cNvSpPr/>
      </xdr:nvSpPr>
      <xdr:spPr>
        <a:xfrm>
          <a:off x="5297852" y="267016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768145</xdr:colOff>
      <xdr:row>10</xdr:row>
      <xdr:rowOff>974657</xdr:rowOff>
    </xdr:from>
    <xdr:to>
      <xdr:col>4</xdr:col>
      <xdr:colOff>1053893</xdr:colOff>
      <xdr:row>10</xdr:row>
      <xdr:rowOff>1269125</xdr:rowOff>
    </xdr:to>
    <xdr:sp macro="" textlink="">
      <xdr:nvSpPr>
        <xdr:cNvPr id="6" name="Cruz 5"/>
        <xdr:cNvSpPr/>
      </xdr:nvSpPr>
      <xdr:spPr>
        <a:xfrm>
          <a:off x="5270872" y="2966248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804650</xdr:colOff>
      <xdr:row>11</xdr:row>
      <xdr:rowOff>689124</xdr:rowOff>
    </xdr:from>
    <xdr:to>
      <xdr:col>4</xdr:col>
      <xdr:colOff>1010118</xdr:colOff>
      <xdr:row>11</xdr:row>
      <xdr:rowOff>935415</xdr:rowOff>
    </xdr:to>
    <xdr:sp macro="" textlink="">
      <xdr:nvSpPr>
        <xdr:cNvPr id="7" name="Rombo 6"/>
        <xdr:cNvSpPr/>
      </xdr:nvSpPr>
      <xdr:spPr>
        <a:xfrm>
          <a:off x="5307377" y="4603033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777670</xdr:colOff>
      <xdr:row>11</xdr:row>
      <xdr:rowOff>985206</xdr:rowOff>
    </xdr:from>
    <xdr:to>
      <xdr:col>4</xdr:col>
      <xdr:colOff>1063418</xdr:colOff>
      <xdr:row>11</xdr:row>
      <xdr:rowOff>1279674</xdr:rowOff>
    </xdr:to>
    <xdr:sp macro="" textlink="">
      <xdr:nvSpPr>
        <xdr:cNvPr id="8" name="Cruz 7"/>
        <xdr:cNvSpPr/>
      </xdr:nvSpPr>
      <xdr:spPr>
        <a:xfrm>
          <a:off x="5280397" y="4899115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814175</xdr:colOff>
      <xdr:row>12</xdr:row>
      <xdr:rowOff>710631</xdr:rowOff>
    </xdr:from>
    <xdr:to>
      <xdr:col>4</xdr:col>
      <xdr:colOff>1019643</xdr:colOff>
      <xdr:row>12</xdr:row>
      <xdr:rowOff>956922</xdr:rowOff>
    </xdr:to>
    <xdr:sp macro="" textlink="">
      <xdr:nvSpPr>
        <xdr:cNvPr id="9" name="Rombo 8"/>
        <xdr:cNvSpPr/>
      </xdr:nvSpPr>
      <xdr:spPr>
        <a:xfrm>
          <a:off x="5316902" y="6546858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901483</xdr:colOff>
      <xdr:row>13</xdr:row>
      <xdr:rowOff>658594</xdr:rowOff>
    </xdr:from>
    <xdr:to>
      <xdr:col>4</xdr:col>
      <xdr:colOff>1106951</xdr:colOff>
      <xdr:row>13</xdr:row>
      <xdr:rowOff>904885</xdr:rowOff>
    </xdr:to>
    <xdr:sp macro="" textlink="">
      <xdr:nvSpPr>
        <xdr:cNvPr id="10" name="Rombo 9"/>
        <xdr:cNvSpPr/>
      </xdr:nvSpPr>
      <xdr:spPr>
        <a:xfrm>
          <a:off x="5404210" y="8417139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874503</xdr:colOff>
      <xdr:row>13</xdr:row>
      <xdr:rowOff>944343</xdr:rowOff>
    </xdr:from>
    <xdr:to>
      <xdr:col>4</xdr:col>
      <xdr:colOff>1160251</xdr:colOff>
      <xdr:row>13</xdr:row>
      <xdr:rowOff>1213210</xdr:rowOff>
    </xdr:to>
    <xdr:sp macro="" textlink="">
      <xdr:nvSpPr>
        <xdr:cNvPr id="11" name="Cruz 10"/>
        <xdr:cNvSpPr/>
      </xdr:nvSpPr>
      <xdr:spPr>
        <a:xfrm>
          <a:off x="5377230" y="8702888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778388</xdr:colOff>
      <xdr:row>12</xdr:row>
      <xdr:rowOff>1016558</xdr:rowOff>
    </xdr:from>
    <xdr:to>
      <xdr:col>4</xdr:col>
      <xdr:colOff>1064136</xdr:colOff>
      <xdr:row>12</xdr:row>
      <xdr:rowOff>1285425</xdr:rowOff>
    </xdr:to>
    <xdr:sp macro="" textlink="">
      <xdr:nvSpPr>
        <xdr:cNvPr id="12" name="Cruz 11"/>
        <xdr:cNvSpPr/>
      </xdr:nvSpPr>
      <xdr:spPr>
        <a:xfrm>
          <a:off x="5281115" y="6852785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912443</xdr:colOff>
      <xdr:row>14</xdr:row>
      <xdr:rowOff>671498</xdr:rowOff>
    </xdr:from>
    <xdr:to>
      <xdr:col>4</xdr:col>
      <xdr:colOff>1117911</xdr:colOff>
      <xdr:row>14</xdr:row>
      <xdr:rowOff>917789</xdr:rowOff>
    </xdr:to>
    <xdr:sp macro="" textlink="">
      <xdr:nvSpPr>
        <xdr:cNvPr id="13" name="Rombo 12"/>
        <xdr:cNvSpPr/>
      </xdr:nvSpPr>
      <xdr:spPr>
        <a:xfrm>
          <a:off x="5415170" y="10352362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885463</xdr:colOff>
      <xdr:row>14</xdr:row>
      <xdr:rowOff>967580</xdr:rowOff>
    </xdr:from>
    <xdr:to>
      <xdr:col>4</xdr:col>
      <xdr:colOff>1171211</xdr:colOff>
      <xdr:row>14</xdr:row>
      <xdr:rowOff>1262048</xdr:rowOff>
    </xdr:to>
    <xdr:sp macro="" textlink="">
      <xdr:nvSpPr>
        <xdr:cNvPr id="14" name="Cruz 13"/>
        <xdr:cNvSpPr/>
      </xdr:nvSpPr>
      <xdr:spPr>
        <a:xfrm>
          <a:off x="5388190" y="10648444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901485</xdr:colOff>
      <xdr:row>15</xdr:row>
      <xdr:rowOff>720593</xdr:rowOff>
    </xdr:from>
    <xdr:to>
      <xdr:col>4</xdr:col>
      <xdr:colOff>1106953</xdr:colOff>
      <xdr:row>15</xdr:row>
      <xdr:rowOff>966884</xdr:rowOff>
    </xdr:to>
    <xdr:sp macro="" textlink="">
      <xdr:nvSpPr>
        <xdr:cNvPr id="15" name="Rombo 14"/>
        <xdr:cNvSpPr/>
      </xdr:nvSpPr>
      <xdr:spPr>
        <a:xfrm>
          <a:off x="5404212" y="12064002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874505</xdr:colOff>
      <xdr:row>15</xdr:row>
      <xdr:rowOff>1016675</xdr:rowOff>
    </xdr:from>
    <xdr:to>
      <xdr:col>4</xdr:col>
      <xdr:colOff>1160253</xdr:colOff>
      <xdr:row>15</xdr:row>
      <xdr:rowOff>1311143</xdr:rowOff>
    </xdr:to>
    <xdr:sp macro="" textlink="">
      <xdr:nvSpPr>
        <xdr:cNvPr id="16" name="Cruz 15"/>
        <xdr:cNvSpPr/>
      </xdr:nvSpPr>
      <xdr:spPr>
        <a:xfrm>
          <a:off x="5377232" y="12360084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921251</xdr:colOff>
      <xdr:row>16</xdr:row>
      <xdr:rowOff>742101</xdr:rowOff>
    </xdr:from>
    <xdr:to>
      <xdr:col>4</xdr:col>
      <xdr:colOff>1126719</xdr:colOff>
      <xdr:row>16</xdr:row>
      <xdr:rowOff>988392</xdr:rowOff>
    </xdr:to>
    <xdr:sp macro="" textlink="">
      <xdr:nvSpPr>
        <xdr:cNvPr id="17" name="Rombo 16"/>
        <xdr:cNvSpPr/>
      </xdr:nvSpPr>
      <xdr:spPr>
        <a:xfrm>
          <a:off x="5423978" y="14198328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885464</xdr:colOff>
      <xdr:row>16</xdr:row>
      <xdr:rowOff>1048028</xdr:rowOff>
    </xdr:from>
    <xdr:to>
      <xdr:col>4</xdr:col>
      <xdr:colOff>1171212</xdr:colOff>
      <xdr:row>16</xdr:row>
      <xdr:rowOff>1316895</xdr:rowOff>
    </xdr:to>
    <xdr:sp macro="" textlink="">
      <xdr:nvSpPr>
        <xdr:cNvPr id="18" name="Cruz 17"/>
        <xdr:cNvSpPr/>
      </xdr:nvSpPr>
      <xdr:spPr>
        <a:xfrm>
          <a:off x="5388191" y="14504255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104979</xdr:colOff>
      <xdr:row>15</xdr:row>
      <xdr:rowOff>92176</xdr:rowOff>
    </xdr:from>
    <xdr:to>
      <xdr:col>10</xdr:col>
      <xdr:colOff>411474</xdr:colOff>
      <xdr:row>15</xdr:row>
      <xdr:rowOff>2069761</xdr:rowOff>
    </xdr:to>
    <xdr:pic>
      <xdr:nvPicPr>
        <xdr:cNvPr id="19" name="Imagen 1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309656" y="11716773"/>
          <a:ext cx="2068108" cy="1977585"/>
        </a:xfrm>
        <a:prstGeom prst="rect">
          <a:avLst/>
        </a:prstGeom>
      </xdr:spPr>
    </xdr:pic>
    <xdr:clientData/>
  </xdr:twoCellAnchor>
  <xdr:twoCellAnchor editAs="oneCell">
    <xdr:from>
      <xdr:col>8</xdr:col>
      <xdr:colOff>51209</xdr:colOff>
      <xdr:row>14</xdr:row>
      <xdr:rowOff>71694</xdr:rowOff>
    </xdr:from>
    <xdr:to>
      <xdr:col>10</xdr:col>
      <xdr:colOff>514101</xdr:colOff>
      <xdr:row>14</xdr:row>
      <xdr:rowOff>1638710</xdr:rowOff>
    </xdr:to>
    <xdr:pic>
      <xdr:nvPicPr>
        <xdr:cNvPr id="20" name="Imagen 1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55886" y="9770807"/>
          <a:ext cx="2224505" cy="1567016"/>
        </a:xfrm>
        <a:prstGeom prst="rect">
          <a:avLst/>
        </a:prstGeom>
      </xdr:spPr>
    </xdr:pic>
    <xdr:clientData/>
  </xdr:twoCellAnchor>
  <xdr:twoCellAnchor editAs="oneCell">
    <xdr:from>
      <xdr:col>8</xdr:col>
      <xdr:colOff>30726</xdr:colOff>
      <xdr:row>13</xdr:row>
      <xdr:rowOff>81935</xdr:rowOff>
    </xdr:from>
    <xdr:to>
      <xdr:col>10</xdr:col>
      <xdr:colOff>355395</xdr:colOff>
      <xdr:row>13</xdr:row>
      <xdr:rowOff>1905040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235403" y="7855564"/>
          <a:ext cx="2086282" cy="1823105"/>
        </a:xfrm>
        <a:prstGeom prst="rect">
          <a:avLst/>
        </a:prstGeom>
      </xdr:spPr>
    </xdr:pic>
    <xdr:clientData/>
  </xdr:twoCellAnchor>
  <xdr:twoCellAnchor editAs="oneCell">
    <xdr:from>
      <xdr:col>8</xdr:col>
      <xdr:colOff>71694</xdr:colOff>
      <xdr:row>12</xdr:row>
      <xdr:rowOff>71891</xdr:rowOff>
    </xdr:from>
    <xdr:to>
      <xdr:col>10</xdr:col>
      <xdr:colOff>498659</xdr:colOff>
      <xdr:row>12</xdr:row>
      <xdr:rowOff>1848216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276371" y="5920036"/>
          <a:ext cx="2188578" cy="1776325"/>
        </a:xfrm>
        <a:prstGeom prst="rect">
          <a:avLst/>
        </a:prstGeom>
      </xdr:spPr>
    </xdr:pic>
    <xdr:clientData/>
  </xdr:twoCellAnchor>
  <xdr:twoCellAnchor editAs="oneCell">
    <xdr:from>
      <xdr:col>8</xdr:col>
      <xdr:colOff>61450</xdr:colOff>
      <xdr:row>10</xdr:row>
      <xdr:rowOff>44233</xdr:rowOff>
    </xdr:from>
    <xdr:to>
      <xdr:col>11</xdr:col>
      <xdr:colOff>17081</xdr:colOff>
      <xdr:row>10</xdr:row>
      <xdr:rowOff>1789212</xdr:rowOff>
    </xdr:to>
    <xdr:pic>
      <xdr:nvPicPr>
        <xdr:cNvPr id="23" name="Imagen 22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266127" y="2041410"/>
          <a:ext cx="2270309" cy="1744979"/>
        </a:xfrm>
        <a:prstGeom prst="rect">
          <a:avLst/>
        </a:prstGeom>
      </xdr:spPr>
    </xdr:pic>
    <xdr:clientData/>
  </xdr:twoCellAnchor>
  <xdr:twoCellAnchor editAs="oneCell">
    <xdr:from>
      <xdr:col>8</xdr:col>
      <xdr:colOff>20481</xdr:colOff>
      <xdr:row>11</xdr:row>
      <xdr:rowOff>419919</xdr:rowOff>
    </xdr:from>
    <xdr:to>
      <xdr:col>11</xdr:col>
      <xdr:colOff>3490</xdr:colOff>
      <xdr:row>11</xdr:row>
      <xdr:rowOff>1375548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225158" y="4342580"/>
          <a:ext cx="2297687" cy="955629"/>
        </a:xfrm>
        <a:prstGeom prst="rect">
          <a:avLst/>
        </a:prstGeom>
      </xdr:spPr>
    </xdr:pic>
    <xdr:clientData/>
  </xdr:twoCellAnchor>
  <xdr:twoCellAnchor editAs="oneCell">
    <xdr:from>
      <xdr:col>8</xdr:col>
      <xdr:colOff>92177</xdr:colOff>
      <xdr:row>16</xdr:row>
      <xdr:rowOff>61451</xdr:rowOff>
    </xdr:from>
    <xdr:to>
      <xdr:col>10</xdr:col>
      <xdr:colOff>416846</xdr:colOff>
      <xdr:row>16</xdr:row>
      <xdr:rowOff>1884556</xdr:rowOff>
    </xdr:to>
    <xdr:pic>
      <xdr:nvPicPr>
        <xdr:cNvPr id="25" name="Imagen 2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296854" y="13529596"/>
          <a:ext cx="2086282" cy="1823105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27</xdr:col>
      <xdr:colOff>35202</xdr:colOff>
      <xdr:row>0</xdr:row>
      <xdr:rowOff>99391</xdr:rowOff>
    </xdr:from>
    <xdr:to>
      <xdr:col>33</xdr:col>
      <xdr:colOff>572743</xdr:colOff>
      <xdr:row>5</xdr:row>
      <xdr:rowOff>108431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79902" y="99391"/>
          <a:ext cx="2023441" cy="96154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534702</xdr:colOff>
      <xdr:row>17</xdr:row>
      <xdr:rowOff>170733</xdr:rowOff>
    </xdr:from>
    <xdr:to>
      <xdr:col>2</xdr:col>
      <xdr:colOff>1001425</xdr:colOff>
      <xdr:row>17</xdr:row>
      <xdr:rowOff>510913</xdr:rowOff>
    </xdr:to>
    <xdr:sp macro="" textlink="">
      <xdr:nvSpPr>
        <xdr:cNvPr id="2" name="Rombo 1"/>
        <xdr:cNvSpPr/>
      </xdr:nvSpPr>
      <xdr:spPr>
        <a:xfrm>
          <a:off x="2649252" y="3456858"/>
          <a:ext cx="466723" cy="340180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6</xdr:col>
      <xdr:colOff>1082894</xdr:colOff>
      <xdr:row>17</xdr:row>
      <xdr:rowOff>210986</xdr:rowOff>
    </xdr:from>
    <xdr:to>
      <xdr:col>7</xdr:col>
      <xdr:colOff>97735</xdr:colOff>
      <xdr:row>17</xdr:row>
      <xdr:rowOff>537558</xdr:rowOff>
    </xdr:to>
    <xdr:sp macro="" textlink="">
      <xdr:nvSpPr>
        <xdr:cNvPr id="3" name="Cruz 2"/>
        <xdr:cNvSpPr/>
      </xdr:nvSpPr>
      <xdr:spPr>
        <a:xfrm>
          <a:off x="9826844" y="3497111"/>
          <a:ext cx="462641" cy="326572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136073</xdr:colOff>
      <xdr:row>0</xdr:row>
      <xdr:rowOff>122464</xdr:rowOff>
    </xdr:from>
    <xdr:to>
      <xdr:col>10</xdr:col>
      <xdr:colOff>369881</xdr:colOff>
      <xdr:row>5</xdr:row>
      <xdr:rowOff>101918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57023" y="122464"/>
          <a:ext cx="1994806" cy="931954"/>
        </a:xfrm>
        <a:prstGeom prst="rect">
          <a:avLst/>
        </a:prstGeom>
      </xdr:spPr>
    </xdr:pic>
    <xdr:clientData/>
  </xdr:twoCellAnchor>
  <xdr:twoCellAnchor>
    <xdr:from>
      <xdr:col>4</xdr:col>
      <xdr:colOff>217480</xdr:colOff>
      <xdr:row>10</xdr:row>
      <xdr:rowOff>777875</xdr:rowOff>
    </xdr:from>
    <xdr:to>
      <xdr:col>4</xdr:col>
      <xdr:colOff>422948</xdr:colOff>
      <xdr:row>10</xdr:row>
      <xdr:rowOff>1024166</xdr:rowOff>
    </xdr:to>
    <xdr:sp macro="" textlink="">
      <xdr:nvSpPr>
        <xdr:cNvPr id="5" name="Rombo 4"/>
        <xdr:cNvSpPr/>
      </xdr:nvSpPr>
      <xdr:spPr>
        <a:xfrm>
          <a:off x="5335580" y="2746375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190500</xdr:colOff>
      <xdr:row>10</xdr:row>
      <xdr:rowOff>1073957</xdr:rowOff>
    </xdr:from>
    <xdr:to>
      <xdr:col>4</xdr:col>
      <xdr:colOff>476248</xdr:colOff>
      <xdr:row>10</xdr:row>
      <xdr:rowOff>1368425</xdr:rowOff>
    </xdr:to>
    <xdr:sp macro="" textlink="">
      <xdr:nvSpPr>
        <xdr:cNvPr id="6" name="Cruz 5"/>
        <xdr:cNvSpPr/>
      </xdr:nvSpPr>
      <xdr:spPr>
        <a:xfrm>
          <a:off x="5308600" y="3042457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214305</xdr:colOff>
      <xdr:row>11</xdr:row>
      <xdr:rowOff>607449</xdr:rowOff>
    </xdr:from>
    <xdr:to>
      <xdr:col>4</xdr:col>
      <xdr:colOff>419773</xdr:colOff>
      <xdr:row>11</xdr:row>
      <xdr:rowOff>853740</xdr:rowOff>
    </xdr:to>
    <xdr:sp macro="" textlink="">
      <xdr:nvSpPr>
        <xdr:cNvPr id="7" name="Rombo 6"/>
        <xdr:cNvSpPr/>
      </xdr:nvSpPr>
      <xdr:spPr>
        <a:xfrm>
          <a:off x="5332405" y="3210949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187325</xdr:colOff>
      <xdr:row>11</xdr:row>
      <xdr:rowOff>903531</xdr:rowOff>
    </xdr:from>
    <xdr:to>
      <xdr:col>4</xdr:col>
      <xdr:colOff>473073</xdr:colOff>
      <xdr:row>11</xdr:row>
      <xdr:rowOff>1197999</xdr:rowOff>
    </xdr:to>
    <xdr:sp macro="" textlink="">
      <xdr:nvSpPr>
        <xdr:cNvPr id="8" name="Cruz 7"/>
        <xdr:cNvSpPr/>
      </xdr:nvSpPr>
      <xdr:spPr>
        <a:xfrm>
          <a:off x="5305425" y="3507031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223830</xdr:colOff>
      <xdr:row>12</xdr:row>
      <xdr:rowOff>625781</xdr:rowOff>
    </xdr:from>
    <xdr:to>
      <xdr:col>4</xdr:col>
      <xdr:colOff>429298</xdr:colOff>
      <xdr:row>12</xdr:row>
      <xdr:rowOff>872072</xdr:rowOff>
    </xdr:to>
    <xdr:sp macro="" textlink="">
      <xdr:nvSpPr>
        <xdr:cNvPr id="9" name="Rombo 8"/>
        <xdr:cNvSpPr/>
      </xdr:nvSpPr>
      <xdr:spPr>
        <a:xfrm>
          <a:off x="5341930" y="4943781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249947</xdr:colOff>
      <xdr:row>13</xdr:row>
      <xdr:rowOff>613287</xdr:rowOff>
    </xdr:from>
    <xdr:to>
      <xdr:col>4</xdr:col>
      <xdr:colOff>455415</xdr:colOff>
      <xdr:row>13</xdr:row>
      <xdr:rowOff>859578</xdr:rowOff>
    </xdr:to>
    <xdr:sp macro="" textlink="">
      <xdr:nvSpPr>
        <xdr:cNvPr id="10" name="Rombo 9"/>
        <xdr:cNvSpPr/>
      </xdr:nvSpPr>
      <xdr:spPr>
        <a:xfrm>
          <a:off x="5368047" y="4486787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222967</xdr:colOff>
      <xdr:row>13</xdr:row>
      <xdr:rowOff>899036</xdr:rowOff>
    </xdr:from>
    <xdr:to>
      <xdr:col>4</xdr:col>
      <xdr:colOff>508715</xdr:colOff>
      <xdr:row>13</xdr:row>
      <xdr:rowOff>1167903</xdr:rowOff>
    </xdr:to>
    <xdr:sp macro="" textlink="">
      <xdr:nvSpPr>
        <xdr:cNvPr id="11" name="Cruz 10"/>
        <xdr:cNvSpPr/>
      </xdr:nvSpPr>
      <xdr:spPr>
        <a:xfrm>
          <a:off x="5341067" y="4772536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188043</xdr:colOff>
      <xdr:row>12</xdr:row>
      <xdr:rowOff>931708</xdr:rowOff>
    </xdr:from>
    <xdr:to>
      <xdr:col>4</xdr:col>
      <xdr:colOff>473791</xdr:colOff>
      <xdr:row>12</xdr:row>
      <xdr:rowOff>1200575</xdr:rowOff>
    </xdr:to>
    <xdr:sp macro="" textlink="">
      <xdr:nvSpPr>
        <xdr:cNvPr id="12" name="Cruz 11"/>
        <xdr:cNvSpPr/>
      </xdr:nvSpPr>
      <xdr:spPr>
        <a:xfrm>
          <a:off x="5306143" y="5249708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222807</xdr:colOff>
      <xdr:row>14</xdr:row>
      <xdr:rowOff>1143716</xdr:rowOff>
    </xdr:from>
    <xdr:to>
      <xdr:col>4</xdr:col>
      <xdr:colOff>428275</xdr:colOff>
      <xdr:row>14</xdr:row>
      <xdr:rowOff>1390007</xdr:rowOff>
    </xdr:to>
    <xdr:sp macro="" textlink="">
      <xdr:nvSpPr>
        <xdr:cNvPr id="13" name="Rombo 12"/>
        <xdr:cNvSpPr/>
      </xdr:nvSpPr>
      <xdr:spPr>
        <a:xfrm>
          <a:off x="5340907" y="6833316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195827</xdr:colOff>
      <xdr:row>14</xdr:row>
      <xdr:rowOff>1439798</xdr:rowOff>
    </xdr:from>
    <xdr:to>
      <xdr:col>4</xdr:col>
      <xdr:colOff>481575</xdr:colOff>
      <xdr:row>14</xdr:row>
      <xdr:rowOff>1734266</xdr:rowOff>
    </xdr:to>
    <xdr:sp macro="" textlink="">
      <xdr:nvSpPr>
        <xdr:cNvPr id="14" name="Cruz 13"/>
        <xdr:cNvSpPr/>
      </xdr:nvSpPr>
      <xdr:spPr>
        <a:xfrm>
          <a:off x="5313927" y="7129398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275349</xdr:colOff>
      <xdr:row>15</xdr:row>
      <xdr:rowOff>853664</xdr:rowOff>
    </xdr:from>
    <xdr:to>
      <xdr:col>4</xdr:col>
      <xdr:colOff>480817</xdr:colOff>
      <xdr:row>15</xdr:row>
      <xdr:rowOff>1099955</xdr:rowOff>
    </xdr:to>
    <xdr:sp macro="" textlink="">
      <xdr:nvSpPr>
        <xdr:cNvPr id="15" name="Rombo 14"/>
        <xdr:cNvSpPr/>
      </xdr:nvSpPr>
      <xdr:spPr>
        <a:xfrm>
          <a:off x="5393449" y="13223464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248369</xdr:colOff>
      <xdr:row>15</xdr:row>
      <xdr:rowOff>1149746</xdr:rowOff>
    </xdr:from>
    <xdr:to>
      <xdr:col>4</xdr:col>
      <xdr:colOff>534117</xdr:colOff>
      <xdr:row>15</xdr:row>
      <xdr:rowOff>1444214</xdr:rowOff>
    </xdr:to>
    <xdr:sp macro="" textlink="">
      <xdr:nvSpPr>
        <xdr:cNvPr id="16" name="Cruz 15"/>
        <xdr:cNvSpPr/>
      </xdr:nvSpPr>
      <xdr:spPr>
        <a:xfrm>
          <a:off x="5366469" y="13519546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269715</xdr:colOff>
      <xdr:row>16</xdr:row>
      <xdr:rowOff>744997</xdr:rowOff>
    </xdr:from>
    <xdr:to>
      <xdr:col>4</xdr:col>
      <xdr:colOff>475183</xdr:colOff>
      <xdr:row>16</xdr:row>
      <xdr:rowOff>991288</xdr:rowOff>
    </xdr:to>
    <xdr:sp macro="" textlink="">
      <xdr:nvSpPr>
        <xdr:cNvPr id="17" name="Rombo 16"/>
        <xdr:cNvSpPr/>
      </xdr:nvSpPr>
      <xdr:spPr>
        <a:xfrm>
          <a:off x="5387815" y="15261097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233928</xdr:colOff>
      <xdr:row>16</xdr:row>
      <xdr:rowOff>1050924</xdr:rowOff>
    </xdr:from>
    <xdr:to>
      <xdr:col>4</xdr:col>
      <xdr:colOff>519676</xdr:colOff>
      <xdr:row>16</xdr:row>
      <xdr:rowOff>1319791</xdr:rowOff>
    </xdr:to>
    <xdr:sp macro="" textlink="">
      <xdr:nvSpPr>
        <xdr:cNvPr id="18" name="Cruz 17"/>
        <xdr:cNvSpPr/>
      </xdr:nvSpPr>
      <xdr:spPr>
        <a:xfrm>
          <a:off x="5352028" y="15567024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45926</xdr:colOff>
      <xdr:row>13</xdr:row>
      <xdr:rowOff>47625</xdr:rowOff>
    </xdr:from>
    <xdr:to>
      <xdr:col>10</xdr:col>
      <xdr:colOff>504525</xdr:colOff>
      <xdr:row>13</xdr:row>
      <xdr:rowOff>1771650</xdr:rowOff>
    </xdr:to>
    <xdr:pic>
      <xdr:nvPicPr>
        <xdr:cNvPr id="19" name="Imagen 18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18823"/>
        <a:stretch/>
      </xdr:blipFill>
      <xdr:spPr>
        <a:xfrm>
          <a:off x="10847276" y="3914775"/>
          <a:ext cx="2220724" cy="1724025"/>
        </a:xfrm>
        <a:prstGeom prst="rect">
          <a:avLst/>
        </a:prstGeom>
      </xdr:spPr>
    </xdr:pic>
    <xdr:clientData/>
  </xdr:twoCellAnchor>
  <xdr:twoCellAnchor editAs="oneCell">
    <xdr:from>
      <xdr:col>8</xdr:col>
      <xdr:colOff>101600</xdr:colOff>
      <xdr:row>14</xdr:row>
      <xdr:rowOff>38100</xdr:rowOff>
    </xdr:from>
    <xdr:to>
      <xdr:col>10</xdr:col>
      <xdr:colOff>431538</xdr:colOff>
      <xdr:row>14</xdr:row>
      <xdr:rowOff>2800005</xdr:rowOff>
    </xdr:to>
    <xdr:pic>
      <xdr:nvPicPr>
        <xdr:cNvPr id="20" name="Imagen 1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922000" y="5727700"/>
          <a:ext cx="2095238" cy="2761905"/>
        </a:xfrm>
        <a:prstGeom prst="rect">
          <a:avLst/>
        </a:prstGeom>
      </xdr:spPr>
    </xdr:pic>
    <xdr:clientData/>
  </xdr:twoCellAnchor>
  <xdr:twoCellAnchor editAs="oneCell">
    <xdr:from>
      <xdr:col>8</xdr:col>
      <xdr:colOff>431800</xdr:colOff>
      <xdr:row>12</xdr:row>
      <xdr:rowOff>76200</xdr:rowOff>
    </xdr:from>
    <xdr:to>
      <xdr:col>10</xdr:col>
      <xdr:colOff>202295</xdr:colOff>
      <xdr:row>12</xdr:row>
      <xdr:rowOff>1867862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252200" y="3314700"/>
          <a:ext cx="1535795" cy="1791662"/>
        </a:xfrm>
        <a:prstGeom prst="rect">
          <a:avLst/>
        </a:prstGeom>
      </xdr:spPr>
    </xdr:pic>
    <xdr:clientData/>
  </xdr:twoCellAnchor>
  <xdr:twoCellAnchor editAs="oneCell">
    <xdr:from>
      <xdr:col>8</xdr:col>
      <xdr:colOff>482600</xdr:colOff>
      <xdr:row>11</xdr:row>
      <xdr:rowOff>76200</xdr:rowOff>
    </xdr:from>
    <xdr:to>
      <xdr:col>10</xdr:col>
      <xdr:colOff>126824</xdr:colOff>
      <xdr:row>11</xdr:row>
      <xdr:rowOff>1695248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303000" y="2679700"/>
          <a:ext cx="1409524" cy="1619048"/>
        </a:xfrm>
        <a:prstGeom prst="rect">
          <a:avLst/>
        </a:prstGeom>
      </xdr:spPr>
    </xdr:pic>
    <xdr:clientData/>
  </xdr:twoCellAnchor>
  <xdr:twoCellAnchor editAs="oneCell">
    <xdr:from>
      <xdr:col>8</xdr:col>
      <xdr:colOff>317500</xdr:colOff>
      <xdr:row>15</xdr:row>
      <xdr:rowOff>38100</xdr:rowOff>
    </xdr:from>
    <xdr:to>
      <xdr:col>10</xdr:col>
      <xdr:colOff>152200</xdr:colOff>
      <xdr:row>15</xdr:row>
      <xdr:rowOff>2123814</xdr:rowOff>
    </xdr:to>
    <xdr:pic>
      <xdr:nvPicPr>
        <xdr:cNvPr id="23" name="Imagen 22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137900" y="10883900"/>
          <a:ext cx="1600000" cy="2085714"/>
        </a:xfrm>
        <a:prstGeom prst="rect">
          <a:avLst/>
        </a:prstGeom>
      </xdr:spPr>
    </xdr:pic>
    <xdr:clientData/>
  </xdr:twoCellAnchor>
  <xdr:twoCellAnchor editAs="oneCell">
    <xdr:from>
      <xdr:col>8</xdr:col>
      <xdr:colOff>114300</xdr:colOff>
      <xdr:row>16</xdr:row>
      <xdr:rowOff>38100</xdr:rowOff>
    </xdr:from>
    <xdr:to>
      <xdr:col>10</xdr:col>
      <xdr:colOff>440123</xdr:colOff>
      <xdr:row>16</xdr:row>
      <xdr:rowOff>1861205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934700" y="13030200"/>
          <a:ext cx="2091123" cy="1823105"/>
        </a:xfrm>
        <a:prstGeom prst="rect">
          <a:avLst/>
        </a:prstGeom>
      </xdr:spPr>
    </xdr:pic>
    <xdr:clientData/>
  </xdr:twoCellAnchor>
  <xdr:twoCellAnchor editAs="oneCell">
    <xdr:from>
      <xdr:col>9</xdr:col>
      <xdr:colOff>228599</xdr:colOff>
      <xdr:row>10</xdr:row>
      <xdr:rowOff>80840</xdr:rowOff>
    </xdr:from>
    <xdr:to>
      <xdr:col>9</xdr:col>
      <xdr:colOff>1185478</xdr:colOff>
      <xdr:row>10</xdr:row>
      <xdr:rowOff>2108200</xdr:rowOff>
    </xdr:to>
    <xdr:pic>
      <xdr:nvPicPr>
        <xdr:cNvPr id="25" name="Imagen 24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607799" y="2049340"/>
          <a:ext cx="956879" cy="2027360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23</xdr:col>
      <xdr:colOff>35202</xdr:colOff>
      <xdr:row>0</xdr:row>
      <xdr:rowOff>99391</xdr:rowOff>
    </xdr:from>
    <xdr:to>
      <xdr:col>27</xdr:col>
      <xdr:colOff>258418</xdr:colOff>
      <xdr:row>5</xdr:row>
      <xdr:rowOff>108431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79902" y="99391"/>
          <a:ext cx="2023441" cy="96154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85901</xdr:colOff>
      <xdr:row>17</xdr:row>
      <xdr:rowOff>159774</xdr:rowOff>
    </xdr:from>
    <xdr:to>
      <xdr:col>2</xdr:col>
      <xdr:colOff>552624</xdr:colOff>
      <xdr:row>17</xdr:row>
      <xdr:rowOff>499954</xdr:rowOff>
    </xdr:to>
    <xdr:sp macro="" textlink="">
      <xdr:nvSpPr>
        <xdr:cNvPr id="2" name="Rombo 1"/>
        <xdr:cNvSpPr/>
      </xdr:nvSpPr>
      <xdr:spPr>
        <a:xfrm>
          <a:off x="2195740" y="3519129"/>
          <a:ext cx="466723" cy="340180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337984</xdr:colOff>
      <xdr:row>17</xdr:row>
      <xdr:rowOff>190502</xdr:rowOff>
    </xdr:from>
    <xdr:to>
      <xdr:col>7</xdr:col>
      <xdr:colOff>693816</xdr:colOff>
      <xdr:row>17</xdr:row>
      <xdr:rowOff>517074</xdr:rowOff>
    </xdr:to>
    <xdr:sp macro="" textlink="">
      <xdr:nvSpPr>
        <xdr:cNvPr id="3" name="Cruz 2"/>
        <xdr:cNvSpPr/>
      </xdr:nvSpPr>
      <xdr:spPr>
        <a:xfrm>
          <a:off x="7732661" y="6632679"/>
          <a:ext cx="355832" cy="326572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7</xdr:col>
      <xdr:colOff>1129542</xdr:colOff>
      <xdr:row>0</xdr:row>
      <xdr:rowOff>101980</xdr:rowOff>
    </xdr:from>
    <xdr:to>
      <xdr:col>10</xdr:col>
      <xdr:colOff>154801</xdr:colOff>
      <xdr:row>5</xdr:row>
      <xdr:rowOff>81434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24219" y="101980"/>
          <a:ext cx="1995421" cy="952438"/>
        </a:xfrm>
        <a:prstGeom prst="rect">
          <a:avLst/>
        </a:prstGeom>
      </xdr:spPr>
    </xdr:pic>
    <xdr:clientData/>
  </xdr:twoCellAnchor>
  <xdr:twoCellAnchor>
    <xdr:from>
      <xdr:col>4</xdr:col>
      <xdr:colOff>248790</xdr:colOff>
      <xdr:row>10</xdr:row>
      <xdr:rowOff>262048</xdr:rowOff>
    </xdr:from>
    <xdr:to>
      <xdr:col>4</xdr:col>
      <xdr:colOff>454258</xdr:colOff>
      <xdr:row>10</xdr:row>
      <xdr:rowOff>508339</xdr:rowOff>
    </xdr:to>
    <xdr:sp macro="" textlink="">
      <xdr:nvSpPr>
        <xdr:cNvPr id="5" name="Rombo 4"/>
        <xdr:cNvSpPr/>
      </xdr:nvSpPr>
      <xdr:spPr>
        <a:xfrm>
          <a:off x="4439790" y="2235084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221810</xdr:colOff>
      <xdr:row>10</xdr:row>
      <xdr:rowOff>558130</xdr:rowOff>
    </xdr:from>
    <xdr:to>
      <xdr:col>4</xdr:col>
      <xdr:colOff>507558</xdr:colOff>
      <xdr:row>10</xdr:row>
      <xdr:rowOff>852598</xdr:rowOff>
    </xdr:to>
    <xdr:sp macro="" textlink="">
      <xdr:nvSpPr>
        <xdr:cNvPr id="6" name="Cruz 5"/>
        <xdr:cNvSpPr/>
      </xdr:nvSpPr>
      <xdr:spPr>
        <a:xfrm>
          <a:off x="4412810" y="2531166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231101</xdr:colOff>
      <xdr:row>11</xdr:row>
      <xdr:rowOff>367846</xdr:rowOff>
    </xdr:from>
    <xdr:to>
      <xdr:col>4</xdr:col>
      <xdr:colOff>436569</xdr:colOff>
      <xdr:row>11</xdr:row>
      <xdr:rowOff>614137</xdr:rowOff>
    </xdr:to>
    <xdr:sp macro="" textlink="">
      <xdr:nvSpPr>
        <xdr:cNvPr id="7" name="Rombo 6"/>
        <xdr:cNvSpPr/>
      </xdr:nvSpPr>
      <xdr:spPr>
        <a:xfrm>
          <a:off x="4422101" y="344306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204121</xdr:colOff>
      <xdr:row>11</xdr:row>
      <xdr:rowOff>663928</xdr:rowOff>
    </xdr:from>
    <xdr:to>
      <xdr:col>4</xdr:col>
      <xdr:colOff>489869</xdr:colOff>
      <xdr:row>11</xdr:row>
      <xdr:rowOff>958396</xdr:rowOff>
    </xdr:to>
    <xdr:sp macro="" textlink="">
      <xdr:nvSpPr>
        <xdr:cNvPr id="8" name="Cruz 7"/>
        <xdr:cNvSpPr/>
      </xdr:nvSpPr>
      <xdr:spPr>
        <a:xfrm>
          <a:off x="4395121" y="3739142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213412</xdr:colOff>
      <xdr:row>12</xdr:row>
      <xdr:rowOff>1001675</xdr:rowOff>
    </xdr:from>
    <xdr:to>
      <xdr:col>4</xdr:col>
      <xdr:colOff>418880</xdr:colOff>
      <xdr:row>12</xdr:row>
      <xdr:rowOff>1247966</xdr:rowOff>
    </xdr:to>
    <xdr:sp macro="" textlink="">
      <xdr:nvSpPr>
        <xdr:cNvPr id="9" name="Rombo 8"/>
        <xdr:cNvSpPr/>
      </xdr:nvSpPr>
      <xdr:spPr>
        <a:xfrm>
          <a:off x="4404412" y="5410389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282165</xdr:colOff>
      <xdr:row>13</xdr:row>
      <xdr:rowOff>558741</xdr:rowOff>
    </xdr:from>
    <xdr:to>
      <xdr:col>4</xdr:col>
      <xdr:colOff>487633</xdr:colOff>
      <xdr:row>13</xdr:row>
      <xdr:rowOff>805032</xdr:rowOff>
    </xdr:to>
    <xdr:sp macro="" textlink="">
      <xdr:nvSpPr>
        <xdr:cNvPr id="10" name="Rombo 9"/>
        <xdr:cNvSpPr/>
      </xdr:nvSpPr>
      <xdr:spPr>
        <a:xfrm>
          <a:off x="4473165" y="4450384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255185</xdr:colOff>
      <xdr:row>13</xdr:row>
      <xdr:rowOff>844490</xdr:rowOff>
    </xdr:from>
    <xdr:to>
      <xdr:col>4</xdr:col>
      <xdr:colOff>540933</xdr:colOff>
      <xdr:row>13</xdr:row>
      <xdr:rowOff>1113357</xdr:rowOff>
    </xdr:to>
    <xdr:sp macro="" textlink="">
      <xdr:nvSpPr>
        <xdr:cNvPr id="11" name="Cruz 10"/>
        <xdr:cNvSpPr/>
      </xdr:nvSpPr>
      <xdr:spPr>
        <a:xfrm>
          <a:off x="4446185" y="4736133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150411</xdr:colOff>
      <xdr:row>12</xdr:row>
      <xdr:rowOff>1266781</xdr:rowOff>
    </xdr:from>
    <xdr:to>
      <xdr:col>4</xdr:col>
      <xdr:colOff>436159</xdr:colOff>
      <xdr:row>12</xdr:row>
      <xdr:rowOff>1540184</xdr:rowOff>
    </xdr:to>
    <xdr:sp macro="" textlink="">
      <xdr:nvSpPr>
        <xdr:cNvPr id="12" name="Cruz 11"/>
        <xdr:cNvSpPr/>
      </xdr:nvSpPr>
      <xdr:spPr>
        <a:xfrm>
          <a:off x="4341411" y="5675495"/>
          <a:ext cx="285748" cy="273403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265910</xdr:colOff>
      <xdr:row>14</xdr:row>
      <xdr:rowOff>571645</xdr:rowOff>
    </xdr:from>
    <xdr:to>
      <xdr:col>4</xdr:col>
      <xdr:colOff>471378</xdr:colOff>
      <xdr:row>14</xdr:row>
      <xdr:rowOff>817936</xdr:rowOff>
    </xdr:to>
    <xdr:sp macro="" textlink="">
      <xdr:nvSpPr>
        <xdr:cNvPr id="13" name="Rombo 12"/>
        <xdr:cNvSpPr/>
      </xdr:nvSpPr>
      <xdr:spPr>
        <a:xfrm>
          <a:off x="4456910" y="6341074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238930</xdr:colOff>
      <xdr:row>14</xdr:row>
      <xdr:rowOff>867727</xdr:rowOff>
    </xdr:from>
    <xdr:to>
      <xdr:col>4</xdr:col>
      <xdr:colOff>524678</xdr:colOff>
      <xdr:row>14</xdr:row>
      <xdr:rowOff>1162195</xdr:rowOff>
    </xdr:to>
    <xdr:sp macro="" textlink="">
      <xdr:nvSpPr>
        <xdr:cNvPr id="14" name="Cruz 13"/>
        <xdr:cNvSpPr/>
      </xdr:nvSpPr>
      <xdr:spPr>
        <a:xfrm>
          <a:off x="4429930" y="6637156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227738</xdr:colOff>
      <xdr:row>15</xdr:row>
      <xdr:rowOff>755576</xdr:rowOff>
    </xdr:from>
    <xdr:to>
      <xdr:col>4</xdr:col>
      <xdr:colOff>433206</xdr:colOff>
      <xdr:row>15</xdr:row>
      <xdr:rowOff>1001867</xdr:rowOff>
    </xdr:to>
    <xdr:sp macro="" textlink="">
      <xdr:nvSpPr>
        <xdr:cNvPr id="15" name="Rombo 14"/>
        <xdr:cNvSpPr/>
      </xdr:nvSpPr>
      <xdr:spPr>
        <a:xfrm>
          <a:off x="4418738" y="11546040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200758</xdr:colOff>
      <xdr:row>15</xdr:row>
      <xdr:rowOff>1051658</xdr:rowOff>
    </xdr:from>
    <xdr:to>
      <xdr:col>4</xdr:col>
      <xdr:colOff>486506</xdr:colOff>
      <xdr:row>15</xdr:row>
      <xdr:rowOff>1346126</xdr:rowOff>
    </xdr:to>
    <xdr:sp macro="" textlink="">
      <xdr:nvSpPr>
        <xdr:cNvPr id="16" name="Cruz 15"/>
        <xdr:cNvSpPr/>
      </xdr:nvSpPr>
      <xdr:spPr>
        <a:xfrm>
          <a:off x="4391758" y="11842122"/>
          <a:ext cx="285748" cy="294468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261111</xdr:colOff>
      <xdr:row>16</xdr:row>
      <xdr:rowOff>42298</xdr:rowOff>
    </xdr:from>
    <xdr:to>
      <xdr:col>4</xdr:col>
      <xdr:colOff>466579</xdr:colOff>
      <xdr:row>16</xdr:row>
      <xdr:rowOff>288589</xdr:rowOff>
    </xdr:to>
    <xdr:sp macro="" textlink="">
      <xdr:nvSpPr>
        <xdr:cNvPr id="17" name="Rombo 16"/>
        <xdr:cNvSpPr/>
      </xdr:nvSpPr>
      <xdr:spPr>
        <a:xfrm>
          <a:off x="4429579" y="5849475"/>
          <a:ext cx="205468" cy="246291"/>
        </a:xfrm>
        <a:prstGeom prst="diamond">
          <a:avLst/>
        </a:prstGeom>
        <a:solidFill>
          <a:srgbClr val="FF0000"/>
        </a:solidFill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225324</xdr:colOff>
      <xdr:row>16</xdr:row>
      <xdr:rowOff>348225</xdr:rowOff>
    </xdr:from>
    <xdr:to>
      <xdr:col>4</xdr:col>
      <xdr:colOff>511072</xdr:colOff>
      <xdr:row>16</xdr:row>
      <xdr:rowOff>617092</xdr:rowOff>
    </xdr:to>
    <xdr:sp macro="" textlink="">
      <xdr:nvSpPr>
        <xdr:cNvPr id="18" name="Cruz 17"/>
        <xdr:cNvSpPr/>
      </xdr:nvSpPr>
      <xdr:spPr>
        <a:xfrm>
          <a:off x="4393792" y="6155402"/>
          <a:ext cx="285748" cy="268867"/>
        </a:xfrm>
        <a:prstGeom prst="plus">
          <a:avLst/>
        </a:prstGeom>
      </xdr:spPr>
      <xdr:style>
        <a:lnRef idx="3">
          <a:schemeClr val="lt1"/>
        </a:lnRef>
        <a:fillRef idx="1">
          <a:schemeClr val="accent6"/>
        </a:fillRef>
        <a:effectRef idx="1">
          <a:schemeClr val="accent6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532580</xdr:colOff>
      <xdr:row>14</xdr:row>
      <xdr:rowOff>61452</xdr:rowOff>
    </xdr:from>
    <xdr:to>
      <xdr:col>10</xdr:col>
      <xdr:colOff>47157</xdr:colOff>
      <xdr:row>14</xdr:row>
      <xdr:rowOff>1994785</xdr:rowOff>
    </xdr:to>
    <xdr:pic>
      <xdr:nvPicPr>
        <xdr:cNvPr id="19" name="Imagen 1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35806" y="4598629"/>
          <a:ext cx="1276190" cy="1933333"/>
        </a:xfrm>
        <a:prstGeom prst="rect">
          <a:avLst/>
        </a:prstGeom>
      </xdr:spPr>
    </xdr:pic>
    <xdr:clientData/>
  </xdr:twoCellAnchor>
  <xdr:twoCellAnchor editAs="oneCell">
    <xdr:from>
      <xdr:col>8</xdr:col>
      <xdr:colOff>460887</xdr:colOff>
      <xdr:row>13</xdr:row>
      <xdr:rowOff>39272</xdr:rowOff>
    </xdr:from>
    <xdr:to>
      <xdr:col>10</xdr:col>
      <xdr:colOff>227754</xdr:colOff>
      <xdr:row>13</xdr:row>
      <xdr:rowOff>1830934</xdr:rowOff>
    </xdr:to>
    <xdr:pic>
      <xdr:nvPicPr>
        <xdr:cNvPr id="20" name="Imagen 1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064113" y="3941449"/>
          <a:ext cx="1528480" cy="1791662"/>
        </a:xfrm>
        <a:prstGeom prst="rect">
          <a:avLst/>
        </a:prstGeom>
      </xdr:spPr>
    </xdr:pic>
    <xdr:clientData/>
  </xdr:twoCellAnchor>
  <xdr:twoCellAnchor editAs="oneCell">
    <xdr:from>
      <xdr:col>8</xdr:col>
      <xdr:colOff>29623</xdr:colOff>
      <xdr:row>12</xdr:row>
      <xdr:rowOff>27215</xdr:rowOff>
    </xdr:from>
    <xdr:to>
      <xdr:col>10</xdr:col>
      <xdr:colOff>530681</xdr:colOff>
      <xdr:row>12</xdr:row>
      <xdr:rowOff>2435680</xdr:rowOff>
    </xdr:to>
    <xdr:pic>
      <xdr:nvPicPr>
        <xdr:cNvPr id="21" name="Imagen 20" descr="https://lh3.googleusercontent.com/W0SPwOltoZH_jFlPOWuozfq8cUaqJ2dmAlTj11NSBNjmWwU_rP34uLeR6a4KBbtBkM30oU_qQQE0CKkTi6911Hdv7ss8qb05cC7D7FEfwli1mSDzBgpnWYNepPk5P4VRKyn4oQs2zlQ2_q9P5xSLcgbx3XmPLP6gdShkAToUVlspYkikrB5rQcZN_EnabOeknhj5DEtaoOcmL9pZdsEwfdntNiFUQkBfwHGzskKADlAEkYw72nHIlzm4JUL4an823P1efc6VNot8lYu_Uqk-M6EYjkioI7YtZ1ziMp80y8qbmVVXJYgMHbwh3fAkTdW0F_2U2VEl2dJQoKGKC4h7BZ1hQB9miokG7hMIfQFp26ED_EVpJlpBN_BFZ2pzNOjOUBrgtuxuE32tPoYf2cba0srbPqubzibPLwZQl_I1j897i6R5X0eq5XOcdgQJi_SS-QhgWYlSVAU52pWpvoRzEMUZ3og7F9Ng7t6goocwVNxQ_gNwZV9bvhuwS0yaRyhm2SLNg6335TswAXIxQLLAn70GPhdV6d7YtkCcsatyrfpHEv-eSpUS-rgLkCV5yb1YPKc07ARckZCBcW74bZz8vhFnMJOoQ_OdID_Vx2PRjY-dv70RjjfM3SElh3bbbdXHBSqO_tJ6nXcX6VrpmxKgCTaSLSYQ6qY5=w662-h882-n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984" r="28039" b="17586"/>
        <a:stretch/>
      </xdr:blipFill>
      <xdr:spPr bwMode="auto">
        <a:xfrm>
          <a:off x="8656552" y="3279322"/>
          <a:ext cx="2269986" cy="2408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136071</xdr:colOff>
      <xdr:row>11</xdr:row>
      <xdr:rowOff>50480</xdr:rowOff>
    </xdr:from>
    <xdr:to>
      <xdr:col>10</xdr:col>
      <xdr:colOff>524941</xdr:colOff>
      <xdr:row>11</xdr:row>
      <xdr:rowOff>1303395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763000" y="2663051"/>
          <a:ext cx="2157798" cy="1252915"/>
        </a:xfrm>
        <a:prstGeom prst="rect">
          <a:avLst/>
        </a:prstGeom>
      </xdr:spPr>
    </xdr:pic>
    <xdr:clientData/>
  </xdr:twoCellAnchor>
  <xdr:twoCellAnchor editAs="oneCell">
    <xdr:from>
      <xdr:col>8</xdr:col>
      <xdr:colOff>68036</xdr:colOff>
      <xdr:row>10</xdr:row>
      <xdr:rowOff>109224</xdr:rowOff>
    </xdr:from>
    <xdr:to>
      <xdr:col>10</xdr:col>
      <xdr:colOff>503465</xdr:colOff>
      <xdr:row>10</xdr:row>
      <xdr:rowOff>1023665</xdr:rowOff>
    </xdr:to>
    <xdr:pic>
      <xdr:nvPicPr>
        <xdr:cNvPr id="23" name="Imagen 22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694965" y="2082260"/>
          <a:ext cx="2204357" cy="914441"/>
        </a:xfrm>
        <a:prstGeom prst="rect">
          <a:avLst/>
        </a:prstGeom>
      </xdr:spPr>
    </xdr:pic>
    <xdr:clientData/>
  </xdr:twoCellAnchor>
  <xdr:twoCellAnchor editAs="oneCell">
    <xdr:from>
      <xdr:col>8</xdr:col>
      <xdr:colOff>95249</xdr:colOff>
      <xdr:row>15</xdr:row>
      <xdr:rowOff>34692</xdr:rowOff>
    </xdr:from>
    <xdr:to>
      <xdr:col>10</xdr:col>
      <xdr:colOff>500048</xdr:colOff>
      <xdr:row>15</xdr:row>
      <xdr:rowOff>2003701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722178" y="10825156"/>
          <a:ext cx="2173727" cy="196900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6:D30"/>
  <sheetViews>
    <sheetView showGridLines="0" topLeftCell="A4" zoomScale="106" zoomScaleNormal="106" workbookViewId="0">
      <selection activeCell="C27" sqref="A7:D27"/>
    </sheetView>
  </sheetViews>
  <sheetFormatPr baseColWidth="10" defaultRowHeight="15" x14ac:dyDescent="0.25"/>
  <cols>
    <col min="1" max="1" width="4.5703125" style="12" bestFit="1" customWidth="1"/>
    <col min="2" max="2" width="37.42578125" style="12" customWidth="1"/>
    <col min="3" max="3" width="18.5703125" style="12" bestFit="1" customWidth="1"/>
    <col min="4" max="4" width="16.85546875" style="12" bestFit="1" customWidth="1"/>
    <col min="5" max="16384" width="11.42578125" style="12"/>
  </cols>
  <sheetData>
    <row r="6" spans="1:4" ht="15.75" thickBot="1" x14ac:dyDescent="0.3"/>
    <row r="7" spans="1:4" ht="16.5" customHeight="1" thickBot="1" x14ac:dyDescent="0.3">
      <c r="A7" s="236" t="s">
        <v>20</v>
      </c>
      <c r="B7" s="243"/>
      <c r="C7" s="243"/>
      <c r="D7" s="238"/>
    </row>
    <row r="8" spans="1:4" ht="15.75" thickBot="1" x14ac:dyDescent="0.3">
      <c r="A8" s="252" t="s">
        <v>0</v>
      </c>
      <c r="B8" s="253"/>
      <c r="C8" s="246">
        <v>43605</v>
      </c>
      <c r="D8" s="247"/>
    </row>
    <row r="9" spans="1:4" ht="15.75" thickBot="1" x14ac:dyDescent="0.3">
      <c r="A9" s="236" t="s">
        <v>43</v>
      </c>
      <c r="B9" s="243"/>
      <c r="C9" s="248" t="s">
        <v>518</v>
      </c>
      <c r="D9" s="249"/>
    </row>
    <row r="10" spans="1:4" ht="15.75" thickBot="1" x14ac:dyDescent="0.3">
      <c r="A10" s="149" t="s">
        <v>4</v>
      </c>
      <c r="B10" s="150" t="s">
        <v>7</v>
      </c>
      <c r="C10" s="236" t="s">
        <v>5</v>
      </c>
      <c r="D10" s="238"/>
    </row>
    <row r="11" spans="1:4" x14ac:dyDescent="0.25">
      <c r="A11" s="62">
        <v>1</v>
      </c>
      <c r="B11" s="228" t="s">
        <v>14</v>
      </c>
      <c r="C11" s="250">
        <f>'CORTE DURACION'!C22/60</f>
        <v>17.191666666666666</v>
      </c>
      <c r="D11" s="251"/>
    </row>
    <row r="12" spans="1:4" x14ac:dyDescent="0.25">
      <c r="A12" s="62">
        <v>2</v>
      </c>
      <c r="B12" s="229" t="s">
        <v>519</v>
      </c>
      <c r="C12" s="244">
        <f>'DESBASTE DURACIÓN'!C18/60</f>
        <v>6</v>
      </c>
      <c r="D12" s="245"/>
    </row>
    <row r="13" spans="1:4" x14ac:dyDescent="0.25">
      <c r="A13" s="62">
        <v>3</v>
      </c>
      <c r="B13" s="229" t="s">
        <v>520</v>
      </c>
      <c r="C13" s="244">
        <f>'GUARNICION DURACIÓN'!C31/60</f>
        <v>21.666666666666668</v>
      </c>
      <c r="D13" s="245"/>
    </row>
    <row r="14" spans="1:4" x14ac:dyDescent="0.25">
      <c r="A14" s="62">
        <v>4</v>
      </c>
      <c r="B14" s="229" t="s">
        <v>521</v>
      </c>
      <c r="C14" s="244">
        <f>'PEGUE DE CONTRAFUERTE DURACIÓN'!C20/60</f>
        <v>11.275555555555554</v>
      </c>
      <c r="D14" s="245"/>
    </row>
    <row r="15" spans="1:4" x14ac:dyDescent="0.25">
      <c r="A15" s="62">
        <v>5</v>
      </c>
      <c r="B15" s="229" t="s">
        <v>41</v>
      </c>
      <c r="C15" s="244">
        <f>'PREFORMADO DURACIÓN'!C27/60</f>
        <v>15.522432844932846</v>
      </c>
      <c r="D15" s="245"/>
    </row>
    <row r="16" spans="1:4" x14ac:dyDescent="0.25">
      <c r="A16" s="62">
        <v>6</v>
      </c>
      <c r="B16" s="229" t="s">
        <v>53</v>
      </c>
      <c r="C16" s="244">
        <f>'CENTROMONTAJE DURACIÓN'!C20/60</f>
        <v>12.1</v>
      </c>
      <c r="D16" s="245"/>
    </row>
    <row r="17" spans="1:4" x14ac:dyDescent="0.25">
      <c r="A17" s="62">
        <v>7</v>
      </c>
      <c r="B17" s="229" t="s">
        <v>67</v>
      </c>
      <c r="C17" s="244">
        <f>'MONTAR LADOS, PUNTAS Y CUÑOS DU'!C19/60</f>
        <v>6.5646031746031746</v>
      </c>
      <c r="D17" s="245"/>
    </row>
    <row r="18" spans="1:4" x14ac:dyDescent="0.25">
      <c r="A18" s="62">
        <v>8</v>
      </c>
      <c r="B18" s="229" t="s">
        <v>66</v>
      </c>
      <c r="C18" s="244">
        <f>'SOFIONI DURACION'!C16/60</f>
        <v>5.2233333333333327</v>
      </c>
      <c r="D18" s="245"/>
    </row>
    <row r="19" spans="1:4" x14ac:dyDescent="0.25">
      <c r="A19" s="62">
        <v>9</v>
      </c>
      <c r="B19" s="229" t="s">
        <v>73</v>
      </c>
      <c r="C19" s="244">
        <f>'CARDADO Y MARCADO DE CAP DURACI'!C17/60</f>
        <v>4.47</v>
      </c>
      <c r="D19" s="245"/>
    </row>
    <row r="20" spans="1:4" x14ac:dyDescent="0.25">
      <c r="A20" s="62">
        <v>10</v>
      </c>
      <c r="B20" s="230" t="s">
        <v>142</v>
      </c>
      <c r="C20" s="244">
        <f>'CARDADO DE SUELAS DURACION'!C17/60</f>
        <v>4.5</v>
      </c>
      <c r="D20" s="245"/>
    </row>
    <row r="21" spans="1:4" x14ac:dyDescent="0.25">
      <c r="A21" s="62">
        <v>11</v>
      </c>
      <c r="B21" s="230" t="s">
        <v>254</v>
      </c>
      <c r="C21" s="244">
        <f>'ALISTAMIENTO DE SUELAS DURACIÓN'!C23</f>
        <v>72.822222222222223</v>
      </c>
      <c r="D21" s="245"/>
    </row>
    <row r="22" spans="1:4" x14ac:dyDescent="0.25">
      <c r="A22" s="62">
        <v>12</v>
      </c>
      <c r="B22" s="230" t="s">
        <v>522</v>
      </c>
      <c r="C22" s="244">
        <f>'PEGUE DE SUELAS DURACION'!C21/60</f>
        <v>18.836190476190477</v>
      </c>
      <c r="D22" s="245"/>
    </row>
    <row r="23" spans="1:4" x14ac:dyDescent="0.25">
      <c r="A23" s="62">
        <v>13</v>
      </c>
      <c r="B23" s="230" t="s">
        <v>109</v>
      </c>
      <c r="C23" s="244">
        <f>'PEGUE DE SOBREPLANTILLAS DURACI'!C20/60</f>
        <v>4.9555555555555548</v>
      </c>
      <c r="D23" s="245"/>
    </row>
    <row r="24" spans="1:4" x14ac:dyDescent="0.25">
      <c r="A24" s="62">
        <v>14</v>
      </c>
      <c r="B24" s="230" t="s">
        <v>107</v>
      </c>
      <c r="C24" s="244">
        <f>'ACABADO DURACION'!C18/60</f>
        <v>5.5472222222222216</v>
      </c>
      <c r="D24" s="245"/>
    </row>
    <row r="25" spans="1:4" ht="15.75" thickBot="1" x14ac:dyDescent="0.3">
      <c r="A25" s="62">
        <v>15</v>
      </c>
      <c r="B25" s="235" t="s">
        <v>116</v>
      </c>
      <c r="C25" s="258">
        <f>'EMPAQUE DURACIÓN'!C19/60</f>
        <v>4.6055555555555552</v>
      </c>
      <c r="D25" s="259"/>
    </row>
    <row r="26" spans="1:4" ht="15.75" thickBot="1" x14ac:dyDescent="0.3">
      <c r="A26" s="236" t="s">
        <v>523</v>
      </c>
      <c r="B26" s="237"/>
      <c r="C26" s="256">
        <f>SUM(C11:C25)</f>
        <v>211.28100427350427</v>
      </c>
      <c r="D26" s="257"/>
    </row>
    <row r="27" spans="1:4" ht="15.75" thickBot="1" x14ac:dyDescent="0.3">
      <c r="A27" s="236" t="s">
        <v>524</v>
      </c>
      <c r="B27" s="237"/>
      <c r="C27" s="254">
        <f>SUM(C11:C25)/60</f>
        <v>3.5213500712250712</v>
      </c>
      <c r="D27" s="255"/>
    </row>
    <row r="28" spans="1:4" ht="15.75" thickBot="1" x14ac:dyDescent="0.3">
      <c r="A28" s="236" t="s">
        <v>9</v>
      </c>
      <c r="B28" s="238"/>
      <c r="C28" s="153" t="s">
        <v>12</v>
      </c>
      <c r="D28" s="57" t="s">
        <v>13</v>
      </c>
    </row>
    <row r="29" spans="1:4" x14ac:dyDescent="0.25">
      <c r="A29" s="239" t="s">
        <v>10</v>
      </c>
      <c r="B29" s="240"/>
      <c r="C29" s="231"/>
      <c r="D29" s="232"/>
    </row>
    <row r="30" spans="1:4" ht="15.75" thickBot="1" x14ac:dyDescent="0.3">
      <c r="A30" s="241" t="s">
        <v>11</v>
      </c>
      <c r="B30" s="242"/>
      <c r="C30" s="233"/>
      <c r="D30" s="234"/>
    </row>
  </sheetData>
  <mergeCells count="28">
    <mergeCell ref="C18:D18"/>
    <mergeCell ref="C19:D19"/>
    <mergeCell ref="C25:D25"/>
    <mergeCell ref="C27:D27"/>
    <mergeCell ref="C23:D23"/>
    <mergeCell ref="C20:D20"/>
    <mergeCell ref="C21:D21"/>
    <mergeCell ref="C22:D22"/>
    <mergeCell ref="C24:D24"/>
    <mergeCell ref="C26:D26"/>
    <mergeCell ref="C17:D17"/>
    <mergeCell ref="A7:D7"/>
    <mergeCell ref="C8:D8"/>
    <mergeCell ref="C9:D9"/>
    <mergeCell ref="C10:D10"/>
    <mergeCell ref="C11:D11"/>
    <mergeCell ref="A8:B8"/>
    <mergeCell ref="C12:D12"/>
    <mergeCell ref="C13:D13"/>
    <mergeCell ref="C14:D14"/>
    <mergeCell ref="C15:D15"/>
    <mergeCell ref="C16:D16"/>
    <mergeCell ref="A27:B27"/>
    <mergeCell ref="A28:B28"/>
    <mergeCell ref="A29:B29"/>
    <mergeCell ref="A30:B30"/>
    <mergeCell ref="A9:B9"/>
    <mergeCell ref="A26:B26"/>
  </mergeCells>
  <pageMargins left="0.70866141732283472" right="0.70866141732283472" top="0.74803149606299213" bottom="0.74803149606299213" header="0.31496062992125984" footer="0.31496062992125984"/>
  <pageSetup orientation="landscape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6:R25"/>
  <sheetViews>
    <sheetView showGridLines="0" topLeftCell="D1" zoomScale="106" zoomScaleNormal="106" workbookViewId="0">
      <selection sqref="A1:R25"/>
    </sheetView>
  </sheetViews>
  <sheetFormatPr baseColWidth="10" defaultRowHeight="15" x14ac:dyDescent="0.25"/>
  <cols>
    <col min="1" max="1" width="4.5703125" style="12" bestFit="1" customWidth="1"/>
    <col min="2" max="2" width="30.85546875" style="12" customWidth="1"/>
    <col min="3" max="3" width="15.85546875" style="12" customWidth="1"/>
    <col min="4" max="18" width="9.42578125" style="12" customWidth="1"/>
    <col min="19" max="16384" width="11.42578125" style="12"/>
  </cols>
  <sheetData>
    <row r="6" spans="1:18" ht="15.75" thickBot="1" x14ac:dyDescent="0.3"/>
    <row r="7" spans="1:18" ht="16.5" customHeight="1" thickBot="1" x14ac:dyDescent="0.3">
      <c r="A7" s="260" t="s">
        <v>20</v>
      </c>
      <c r="B7" s="261"/>
      <c r="C7" s="261"/>
      <c r="D7" s="261"/>
      <c r="E7" s="261"/>
      <c r="F7" s="261"/>
      <c r="G7" s="261"/>
      <c r="H7" s="261"/>
      <c r="I7" s="261"/>
      <c r="J7" s="261"/>
      <c r="K7" s="261"/>
      <c r="L7" s="261"/>
      <c r="M7" s="261"/>
      <c r="N7" s="261"/>
      <c r="O7" s="261"/>
      <c r="P7" s="261"/>
      <c r="Q7" s="261"/>
      <c r="R7" s="262"/>
    </row>
    <row r="8" spans="1:18" ht="15.75" thickBot="1" x14ac:dyDescent="0.3">
      <c r="A8" s="260" t="s">
        <v>0</v>
      </c>
      <c r="B8" s="263"/>
      <c r="C8" s="202"/>
      <c r="D8" s="260" t="s">
        <v>7</v>
      </c>
      <c r="E8" s="262"/>
      <c r="F8" s="264"/>
      <c r="G8" s="265"/>
      <c r="H8" s="260" t="s">
        <v>1</v>
      </c>
      <c r="I8" s="262"/>
      <c r="J8" s="266"/>
      <c r="K8" s="267"/>
      <c r="L8" s="265"/>
      <c r="M8" s="260" t="s">
        <v>2</v>
      </c>
      <c r="N8" s="262"/>
      <c r="O8" s="214"/>
      <c r="P8" s="260" t="s">
        <v>3</v>
      </c>
      <c r="Q8" s="262"/>
      <c r="R8" s="215"/>
    </row>
    <row r="9" spans="1:18" ht="15.75" thickBot="1" x14ac:dyDescent="0.3">
      <c r="A9" s="252" t="s">
        <v>21</v>
      </c>
      <c r="B9" s="253"/>
      <c r="C9" s="203"/>
      <c r="D9" s="252" t="s">
        <v>23</v>
      </c>
      <c r="E9" s="280"/>
      <c r="F9" s="281"/>
      <c r="G9" s="282"/>
      <c r="H9" s="283" t="s">
        <v>43</v>
      </c>
      <c r="I9" s="284"/>
      <c r="J9" s="284"/>
      <c r="K9" s="285"/>
      <c r="L9" s="286"/>
      <c r="M9" s="286"/>
      <c r="N9" s="286"/>
      <c r="O9" s="286"/>
      <c r="P9" s="286"/>
      <c r="Q9" s="286"/>
      <c r="R9" s="287"/>
    </row>
    <row r="10" spans="1:18" ht="15.75" thickBot="1" x14ac:dyDescent="0.3">
      <c r="A10" s="288" t="s">
        <v>4</v>
      </c>
      <c r="B10" s="290" t="s">
        <v>146</v>
      </c>
      <c r="C10" s="288" t="s">
        <v>316</v>
      </c>
      <c r="D10" s="292" t="s">
        <v>321</v>
      </c>
      <c r="E10" s="293"/>
      <c r="F10" s="293"/>
      <c r="G10" s="293"/>
      <c r="H10" s="293"/>
      <c r="I10" s="293"/>
      <c r="J10" s="293"/>
      <c r="K10" s="293"/>
      <c r="L10" s="293"/>
      <c r="M10" s="293"/>
      <c r="N10" s="293"/>
      <c r="O10" s="293"/>
      <c r="P10" s="293"/>
      <c r="Q10" s="293"/>
      <c r="R10" s="294"/>
    </row>
    <row r="11" spans="1:18" ht="15.75" thickBot="1" x14ac:dyDescent="0.3">
      <c r="A11" s="289"/>
      <c r="B11" s="291"/>
      <c r="C11" s="289"/>
      <c r="D11" s="77" t="s">
        <v>322</v>
      </c>
      <c r="E11" s="76" t="s">
        <v>323</v>
      </c>
      <c r="F11" s="76" t="s">
        <v>324</v>
      </c>
      <c r="G11" s="147" t="s">
        <v>325</v>
      </c>
      <c r="H11" s="76" t="s">
        <v>326</v>
      </c>
      <c r="I11" s="76" t="s">
        <v>327</v>
      </c>
      <c r="J11" s="144" t="s">
        <v>328</v>
      </c>
      <c r="K11" s="146" t="s">
        <v>329</v>
      </c>
      <c r="L11" s="146" t="s">
        <v>330</v>
      </c>
      <c r="M11" s="76" t="s">
        <v>331</v>
      </c>
      <c r="N11" s="76" t="s">
        <v>332</v>
      </c>
      <c r="O11" s="145" t="s">
        <v>333</v>
      </c>
      <c r="P11" s="145" t="s">
        <v>334</v>
      </c>
      <c r="Q11" s="151" t="s">
        <v>335</v>
      </c>
      <c r="R11" s="152" t="s">
        <v>336</v>
      </c>
    </row>
    <row r="12" spans="1:18" x14ac:dyDescent="0.25">
      <c r="A12" s="62">
        <v>1</v>
      </c>
      <c r="B12" s="217"/>
      <c r="C12" s="204"/>
      <c r="D12" s="218"/>
      <c r="E12" s="208"/>
      <c r="F12" s="208"/>
      <c r="G12" s="208"/>
      <c r="H12" s="208"/>
      <c r="I12" s="208"/>
      <c r="J12" s="208"/>
      <c r="K12" s="208"/>
      <c r="L12" s="208"/>
      <c r="M12" s="208"/>
      <c r="N12" s="208"/>
      <c r="O12" s="208"/>
      <c r="P12" s="208"/>
      <c r="Q12" s="208"/>
      <c r="R12" s="209"/>
    </row>
    <row r="13" spans="1:18" x14ac:dyDescent="0.25">
      <c r="A13" s="62">
        <v>2</v>
      </c>
      <c r="B13" s="219"/>
      <c r="C13" s="205"/>
      <c r="D13" s="210"/>
      <c r="E13" s="207"/>
      <c r="F13" s="207"/>
      <c r="G13" s="207"/>
      <c r="H13" s="207"/>
      <c r="I13" s="207"/>
      <c r="J13" s="207"/>
      <c r="K13" s="207"/>
      <c r="L13" s="207"/>
      <c r="M13" s="207"/>
      <c r="N13" s="207"/>
      <c r="O13" s="207"/>
      <c r="P13" s="207"/>
      <c r="Q13" s="207"/>
      <c r="R13" s="211"/>
    </row>
    <row r="14" spans="1:18" x14ac:dyDescent="0.25">
      <c r="A14" s="62">
        <v>3</v>
      </c>
      <c r="B14" s="219"/>
      <c r="C14" s="205"/>
      <c r="D14" s="210"/>
      <c r="E14" s="207"/>
      <c r="F14" s="207"/>
      <c r="G14" s="207"/>
      <c r="H14" s="207"/>
      <c r="I14" s="207"/>
      <c r="J14" s="207"/>
      <c r="K14" s="207"/>
      <c r="L14" s="207"/>
      <c r="M14" s="207"/>
      <c r="N14" s="207"/>
      <c r="O14" s="207"/>
      <c r="P14" s="207"/>
      <c r="Q14" s="207"/>
      <c r="R14" s="211"/>
    </row>
    <row r="15" spans="1:18" x14ac:dyDescent="0.25">
      <c r="A15" s="62">
        <v>4</v>
      </c>
      <c r="B15" s="219"/>
      <c r="C15" s="205"/>
      <c r="D15" s="210"/>
      <c r="E15" s="207"/>
      <c r="F15" s="207"/>
      <c r="G15" s="207"/>
      <c r="H15" s="207"/>
      <c r="I15" s="207"/>
      <c r="J15" s="207"/>
      <c r="K15" s="207"/>
      <c r="L15" s="207"/>
      <c r="M15" s="207"/>
      <c r="N15" s="207"/>
      <c r="O15" s="207"/>
      <c r="P15" s="207"/>
      <c r="Q15" s="207"/>
      <c r="R15" s="211"/>
    </row>
    <row r="16" spans="1:18" x14ac:dyDescent="0.25">
      <c r="A16" s="62">
        <v>5</v>
      </c>
      <c r="B16" s="219"/>
      <c r="C16" s="205"/>
      <c r="D16" s="210"/>
      <c r="E16" s="207"/>
      <c r="F16" s="207"/>
      <c r="G16" s="207"/>
      <c r="H16" s="207"/>
      <c r="I16" s="207"/>
      <c r="J16" s="207"/>
      <c r="K16" s="207"/>
      <c r="L16" s="207"/>
      <c r="M16" s="207"/>
      <c r="N16" s="207"/>
      <c r="O16" s="207"/>
      <c r="P16" s="207"/>
      <c r="Q16" s="207"/>
      <c r="R16" s="211"/>
    </row>
    <row r="17" spans="1:18" x14ac:dyDescent="0.25">
      <c r="A17" s="62">
        <v>6</v>
      </c>
      <c r="B17" s="219"/>
      <c r="C17" s="205"/>
      <c r="D17" s="210"/>
      <c r="E17" s="207"/>
      <c r="F17" s="207"/>
      <c r="G17" s="207"/>
      <c r="H17" s="207"/>
      <c r="I17" s="207"/>
      <c r="J17" s="207"/>
      <c r="K17" s="207"/>
      <c r="L17" s="207"/>
      <c r="M17" s="207"/>
      <c r="N17" s="207"/>
      <c r="O17" s="207"/>
      <c r="P17" s="207"/>
      <c r="Q17" s="207"/>
      <c r="R17" s="211"/>
    </row>
    <row r="18" spans="1:18" x14ac:dyDescent="0.25">
      <c r="A18" s="62">
        <v>7</v>
      </c>
      <c r="B18" s="219"/>
      <c r="C18" s="205"/>
      <c r="D18" s="210"/>
      <c r="E18" s="207"/>
      <c r="F18" s="207"/>
      <c r="G18" s="207"/>
      <c r="H18" s="207"/>
      <c r="I18" s="207"/>
      <c r="J18" s="207"/>
      <c r="K18" s="207"/>
      <c r="L18" s="207"/>
      <c r="M18" s="207"/>
      <c r="N18" s="207"/>
      <c r="O18" s="207"/>
      <c r="P18" s="207"/>
      <c r="Q18" s="207"/>
      <c r="R18" s="211"/>
    </row>
    <row r="19" spans="1:18" x14ac:dyDescent="0.25">
      <c r="A19" s="62">
        <v>8</v>
      </c>
      <c r="B19" s="219"/>
      <c r="C19" s="205"/>
      <c r="D19" s="210"/>
      <c r="E19" s="207"/>
      <c r="F19" s="207"/>
      <c r="G19" s="207"/>
      <c r="H19" s="207"/>
      <c r="I19" s="207"/>
      <c r="J19" s="207"/>
      <c r="K19" s="207"/>
      <c r="L19" s="207"/>
      <c r="M19" s="207"/>
      <c r="N19" s="207"/>
      <c r="O19" s="207"/>
      <c r="P19" s="207"/>
      <c r="Q19" s="207"/>
      <c r="R19" s="211"/>
    </row>
    <row r="20" spans="1:18" x14ac:dyDescent="0.25">
      <c r="A20" s="62">
        <v>9</v>
      </c>
      <c r="B20" s="219"/>
      <c r="C20" s="205"/>
      <c r="D20" s="210"/>
      <c r="E20" s="207"/>
      <c r="F20" s="207"/>
      <c r="G20" s="207"/>
      <c r="H20" s="207"/>
      <c r="I20" s="207"/>
      <c r="J20" s="207"/>
      <c r="K20" s="207"/>
      <c r="L20" s="207"/>
      <c r="M20" s="207"/>
      <c r="N20" s="207"/>
      <c r="O20" s="207"/>
      <c r="P20" s="207"/>
      <c r="Q20" s="207"/>
      <c r="R20" s="211"/>
    </row>
    <row r="21" spans="1:18" ht="15.75" thickBot="1" x14ac:dyDescent="0.3">
      <c r="A21" s="62" t="s">
        <v>517</v>
      </c>
      <c r="B21" s="220"/>
      <c r="C21" s="206"/>
      <c r="D21" s="212"/>
      <c r="E21" s="213"/>
      <c r="F21" s="213"/>
      <c r="G21" s="213"/>
      <c r="H21" s="213"/>
      <c r="I21" s="213"/>
      <c r="J21" s="213"/>
      <c r="K21" s="213"/>
      <c r="L21" s="213"/>
      <c r="M21" s="213"/>
      <c r="N21" s="213"/>
      <c r="O21" s="213"/>
      <c r="P21" s="213"/>
      <c r="Q21" s="213"/>
      <c r="R21" s="216"/>
    </row>
    <row r="22" spans="1:18" ht="15.75" thickBot="1" x14ac:dyDescent="0.3">
      <c r="A22" s="236" t="s">
        <v>8</v>
      </c>
      <c r="B22" s="238"/>
      <c r="C22" s="51">
        <f>SUM(C12:C21)</f>
        <v>0</v>
      </c>
      <c r="D22" s="84"/>
      <c r="E22" s="83"/>
      <c r="F22" s="83"/>
      <c r="G22" s="83"/>
      <c r="H22" s="83"/>
      <c r="I22" s="83"/>
      <c r="J22" s="83"/>
      <c r="K22" s="83"/>
      <c r="L22" s="83"/>
      <c r="M22" s="83"/>
      <c r="N22" s="83"/>
      <c r="O22" s="83"/>
      <c r="P22" s="83"/>
      <c r="Q22" s="83"/>
      <c r="R22" s="85"/>
    </row>
    <row r="23" spans="1:18" ht="15.75" thickBot="1" x14ac:dyDescent="0.3">
      <c r="A23" s="236" t="s">
        <v>9</v>
      </c>
      <c r="B23" s="238"/>
      <c r="C23" s="236" t="s">
        <v>12</v>
      </c>
      <c r="D23" s="243"/>
      <c r="E23" s="236" t="s">
        <v>13</v>
      </c>
      <c r="F23" s="243"/>
      <c r="G23" s="238"/>
      <c r="H23" s="268"/>
      <c r="I23" s="269"/>
      <c r="J23" s="269"/>
      <c r="K23" s="269"/>
      <c r="L23" s="269"/>
      <c r="M23" s="269"/>
      <c r="N23" s="269"/>
      <c r="O23" s="269"/>
      <c r="P23" s="269"/>
      <c r="Q23" s="269"/>
      <c r="R23" s="270"/>
    </row>
    <row r="24" spans="1:18" x14ac:dyDescent="0.25">
      <c r="A24" s="239" t="s">
        <v>10</v>
      </c>
      <c r="B24" s="240"/>
      <c r="C24" s="277"/>
      <c r="D24" s="278"/>
      <c r="E24" s="277"/>
      <c r="F24" s="278"/>
      <c r="G24" s="279"/>
      <c r="H24" s="271"/>
      <c r="I24" s="272"/>
      <c r="J24" s="272"/>
      <c r="K24" s="272"/>
      <c r="L24" s="272"/>
      <c r="M24" s="272"/>
      <c r="N24" s="272"/>
      <c r="O24" s="272"/>
      <c r="P24" s="272"/>
      <c r="Q24" s="272"/>
      <c r="R24" s="273"/>
    </row>
    <row r="25" spans="1:18" ht="15.75" thickBot="1" x14ac:dyDescent="0.3">
      <c r="A25" s="241" t="s">
        <v>11</v>
      </c>
      <c r="B25" s="242"/>
      <c r="C25" s="295"/>
      <c r="D25" s="296"/>
      <c r="E25" s="295"/>
      <c r="F25" s="296"/>
      <c r="G25" s="297"/>
      <c r="H25" s="274"/>
      <c r="I25" s="275"/>
      <c r="J25" s="275"/>
      <c r="K25" s="275"/>
      <c r="L25" s="275"/>
      <c r="M25" s="275"/>
      <c r="N25" s="275"/>
      <c r="O25" s="275"/>
      <c r="P25" s="275"/>
      <c r="Q25" s="275"/>
      <c r="R25" s="276"/>
    </row>
  </sheetData>
  <mergeCells count="28">
    <mergeCell ref="A22:B22"/>
    <mergeCell ref="A23:B23"/>
    <mergeCell ref="C23:D23"/>
    <mergeCell ref="E23:G23"/>
    <mergeCell ref="H23:R25"/>
    <mergeCell ref="A24:B24"/>
    <mergeCell ref="C24:D24"/>
    <mergeCell ref="E24:G24"/>
    <mergeCell ref="A9:B9"/>
    <mergeCell ref="D9:E9"/>
    <mergeCell ref="F9:G9"/>
    <mergeCell ref="H9:J9"/>
    <mergeCell ref="K9:R9"/>
    <mergeCell ref="A10:A11"/>
    <mergeCell ref="B10:B11"/>
    <mergeCell ref="C10:C11"/>
    <mergeCell ref="D10:R10"/>
    <mergeCell ref="A25:B25"/>
    <mergeCell ref="C25:D25"/>
    <mergeCell ref="E25:G25"/>
    <mergeCell ref="A7:R7"/>
    <mergeCell ref="A8:B8"/>
    <mergeCell ref="D8:E8"/>
    <mergeCell ref="F8:G8"/>
    <mergeCell ref="H8:I8"/>
    <mergeCell ref="J8:L8"/>
    <mergeCell ref="M8:N8"/>
    <mergeCell ref="P8:Q8"/>
  </mergeCells>
  <pageMargins left="0.70866141732283472" right="0.70866141732283472" top="0.74803149606299213" bottom="0.74803149606299213" header="0.31496062992125984" footer="0.31496062992125984"/>
  <pageSetup scale="63" orientation="landscape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4:L25"/>
  <sheetViews>
    <sheetView showGridLines="0" tabSelected="1" topLeftCell="A13" zoomScaleNormal="100" workbookViewId="0">
      <selection activeCell="F12" sqref="F12:H12"/>
    </sheetView>
  </sheetViews>
  <sheetFormatPr baseColWidth="10" defaultColWidth="19.7109375" defaultRowHeight="15" x14ac:dyDescent="0.25"/>
  <cols>
    <col min="1" max="1" width="12" style="12" bestFit="1" customWidth="1"/>
    <col min="2" max="2" width="19.7109375" style="12"/>
    <col min="3" max="3" width="10.85546875" style="12" bestFit="1" customWidth="1"/>
    <col min="4" max="4" width="19.28515625" style="12" bestFit="1" customWidth="1"/>
    <col min="5" max="5" width="8.28515625" style="12" bestFit="1" customWidth="1"/>
    <col min="6" max="6" width="25.42578125" style="12" bestFit="1" customWidth="1"/>
    <col min="7" max="7" width="10.85546875" style="12" bestFit="1" customWidth="1"/>
    <col min="8" max="8" width="17.7109375" style="12" bestFit="1" customWidth="1"/>
    <col min="9" max="9" width="8.28515625" style="12" customWidth="1"/>
    <col min="10" max="10" width="18" style="12" bestFit="1" customWidth="1"/>
    <col min="11" max="11" width="8.28515625" style="12" customWidth="1"/>
    <col min="12" max="16384" width="19.7109375" style="12"/>
  </cols>
  <sheetData>
    <row r="4" spans="1:12" x14ac:dyDescent="0.25">
      <c r="L4"/>
    </row>
    <row r="6" spans="1:12" ht="15.75" thickBot="1" x14ac:dyDescent="0.3"/>
    <row r="7" spans="1:12" ht="15.75" thickBot="1" x14ac:dyDescent="0.3">
      <c r="A7" s="236" t="s">
        <v>130</v>
      </c>
      <c r="B7" s="243"/>
      <c r="C7" s="243"/>
      <c r="D7" s="243"/>
      <c r="E7" s="243"/>
      <c r="F7" s="243"/>
      <c r="G7" s="243"/>
      <c r="H7" s="243"/>
      <c r="I7" s="243"/>
      <c r="J7" s="243"/>
      <c r="K7" s="238"/>
    </row>
    <row r="8" spans="1:12" ht="15.75" thickBot="1" x14ac:dyDescent="0.3">
      <c r="A8" s="260" t="s">
        <v>0</v>
      </c>
      <c r="B8" s="263"/>
      <c r="C8" s="202"/>
      <c r="D8" s="56" t="s">
        <v>7</v>
      </c>
      <c r="E8" s="221"/>
      <c r="F8" s="153" t="s">
        <v>1</v>
      </c>
      <c r="G8" s="221"/>
      <c r="H8" s="56" t="s">
        <v>2</v>
      </c>
      <c r="I8" s="223"/>
      <c r="J8" s="56" t="s">
        <v>3</v>
      </c>
      <c r="K8" s="224"/>
    </row>
    <row r="9" spans="1:12" ht="15.75" thickBot="1" x14ac:dyDescent="0.3">
      <c r="A9" s="252" t="s">
        <v>21</v>
      </c>
      <c r="B9" s="253"/>
      <c r="C9" s="203"/>
      <c r="D9" s="56" t="s">
        <v>23</v>
      </c>
      <c r="E9" s="222"/>
      <c r="F9" s="56" t="s">
        <v>43</v>
      </c>
      <c r="G9" s="298"/>
      <c r="H9" s="299"/>
      <c r="I9" s="299"/>
      <c r="J9" s="299"/>
      <c r="K9" s="300"/>
    </row>
    <row r="10" spans="1:12" ht="15.75" customHeight="1" thickBot="1" x14ac:dyDescent="0.3">
      <c r="A10" s="57" t="s">
        <v>4</v>
      </c>
      <c r="B10" s="301" t="s">
        <v>146</v>
      </c>
      <c r="C10" s="302"/>
      <c r="D10" s="303"/>
      <c r="E10" s="57" t="s">
        <v>132</v>
      </c>
      <c r="F10" s="236" t="s">
        <v>131</v>
      </c>
      <c r="G10" s="243"/>
      <c r="H10" s="238"/>
      <c r="I10" s="236" t="s">
        <v>135</v>
      </c>
      <c r="J10" s="243"/>
      <c r="K10" s="238"/>
    </row>
    <row r="11" spans="1:12" ht="30.75" customHeight="1" x14ac:dyDescent="0.25">
      <c r="A11" s="42">
        <v>1</v>
      </c>
      <c r="B11" s="304"/>
      <c r="C11" s="305"/>
      <c r="D11" s="306"/>
      <c r="E11" s="225"/>
      <c r="F11" s="307"/>
      <c r="G11" s="308"/>
      <c r="H11" s="309"/>
      <c r="I11" s="307"/>
      <c r="J11" s="308"/>
      <c r="K11" s="309"/>
      <c r="L11"/>
    </row>
    <row r="12" spans="1:12" ht="30.75" customHeight="1" x14ac:dyDescent="0.25">
      <c r="A12" s="26">
        <v>2</v>
      </c>
      <c r="B12" s="310"/>
      <c r="C12" s="311"/>
      <c r="D12" s="312"/>
      <c r="E12" s="226"/>
      <c r="F12" s="310"/>
      <c r="G12" s="311"/>
      <c r="H12" s="312"/>
      <c r="I12" s="313"/>
      <c r="J12" s="314"/>
      <c r="K12" s="315"/>
    </row>
    <row r="13" spans="1:12" ht="30.75" customHeight="1" x14ac:dyDescent="0.25">
      <c r="A13" s="26">
        <v>3</v>
      </c>
      <c r="B13" s="310"/>
      <c r="C13" s="311"/>
      <c r="D13" s="312"/>
      <c r="E13" s="226"/>
      <c r="F13" s="313"/>
      <c r="G13" s="314"/>
      <c r="H13" s="315"/>
      <c r="I13" s="313"/>
      <c r="J13" s="314"/>
      <c r="K13" s="315"/>
      <c r="L13"/>
    </row>
    <row r="14" spans="1:12" ht="30.75" customHeight="1" x14ac:dyDescent="0.25">
      <c r="A14" s="26">
        <v>4</v>
      </c>
      <c r="B14" s="310"/>
      <c r="C14" s="311"/>
      <c r="D14" s="312"/>
      <c r="E14" s="226"/>
      <c r="F14" s="313"/>
      <c r="G14" s="314"/>
      <c r="H14" s="315"/>
      <c r="I14" s="313"/>
      <c r="J14" s="314"/>
      <c r="K14" s="315"/>
      <c r="L14"/>
    </row>
    <row r="15" spans="1:12" ht="30.75" customHeight="1" x14ac:dyDescent="0.25">
      <c r="A15" s="26">
        <v>5</v>
      </c>
      <c r="B15" s="310"/>
      <c r="C15" s="311"/>
      <c r="D15" s="312"/>
      <c r="E15" s="226"/>
      <c r="F15" s="313"/>
      <c r="G15" s="314"/>
      <c r="H15" s="315"/>
      <c r="I15" s="313"/>
      <c r="J15" s="314"/>
      <c r="K15" s="315"/>
      <c r="L15"/>
    </row>
    <row r="16" spans="1:12" ht="30.75" customHeight="1" x14ac:dyDescent="0.25">
      <c r="A16" s="26">
        <v>6</v>
      </c>
      <c r="B16" s="310"/>
      <c r="C16" s="311"/>
      <c r="D16" s="312"/>
      <c r="E16" s="226"/>
      <c r="F16" s="313"/>
      <c r="G16" s="314"/>
      <c r="H16" s="315"/>
      <c r="I16" s="313"/>
      <c r="J16" s="314"/>
      <c r="K16" s="315"/>
      <c r="L16"/>
    </row>
    <row r="17" spans="1:12" ht="30.75" customHeight="1" x14ac:dyDescent="0.25">
      <c r="A17" s="26">
        <v>7</v>
      </c>
      <c r="B17" s="310"/>
      <c r="C17" s="311"/>
      <c r="D17" s="312"/>
      <c r="E17" s="226"/>
      <c r="F17" s="313"/>
      <c r="G17" s="314"/>
      <c r="H17" s="315"/>
      <c r="I17" s="313"/>
      <c r="J17" s="314"/>
      <c r="K17" s="315"/>
      <c r="L17"/>
    </row>
    <row r="18" spans="1:12" ht="30.75" customHeight="1" x14ac:dyDescent="0.25">
      <c r="A18" s="26">
        <v>8</v>
      </c>
      <c r="B18" s="310"/>
      <c r="C18" s="311"/>
      <c r="D18" s="312"/>
      <c r="E18" s="226"/>
      <c r="F18" s="313"/>
      <c r="G18" s="314"/>
      <c r="H18" s="315"/>
      <c r="I18" s="313"/>
      <c r="J18" s="314"/>
      <c r="K18" s="315"/>
      <c r="L18"/>
    </row>
    <row r="19" spans="1:12" ht="30.75" customHeight="1" x14ac:dyDescent="0.25">
      <c r="A19" s="26">
        <v>9</v>
      </c>
      <c r="B19" s="310"/>
      <c r="C19" s="311"/>
      <c r="D19" s="312"/>
      <c r="E19" s="226"/>
      <c r="F19" s="313"/>
      <c r="G19" s="314"/>
      <c r="H19" s="315"/>
      <c r="I19" s="313"/>
      <c r="J19" s="314"/>
      <c r="K19" s="315"/>
      <c r="L19"/>
    </row>
    <row r="20" spans="1:12" ht="30.75" customHeight="1" thickBot="1" x14ac:dyDescent="0.3">
      <c r="A20" s="26" t="s">
        <v>517</v>
      </c>
      <c r="B20" s="316"/>
      <c r="C20" s="317"/>
      <c r="D20" s="318"/>
      <c r="E20" s="227"/>
      <c r="F20" s="319"/>
      <c r="G20" s="320"/>
      <c r="H20" s="321"/>
      <c r="I20" s="319"/>
      <c r="J20" s="320"/>
      <c r="K20" s="321"/>
      <c r="L20"/>
    </row>
    <row r="21" spans="1:12" ht="46.5" customHeight="1" thickBot="1" x14ac:dyDescent="0.3">
      <c r="A21" s="325" t="s">
        <v>134</v>
      </c>
      <c r="B21" s="326"/>
      <c r="C21" s="326"/>
      <c r="D21" s="326"/>
      <c r="E21" s="327"/>
      <c r="F21" s="328" t="s">
        <v>133</v>
      </c>
      <c r="G21" s="328"/>
      <c r="H21" s="328"/>
      <c r="I21" s="328"/>
      <c r="J21" s="328"/>
      <c r="K21" s="329"/>
    </row>
    <row r="22" spans="1:12" ht="15.75" thickBot="1" x14ac:dyDescent="0.3">
      <c r="A22" s="260" t="s">
        <v>9</v>
      </c>
      <c r="B22" s="262"/>
      <c r="C22" s="236" t="s">
        <v>12</v>
      </c>
      <c r="D22" s="243"/>
      <c r="E22" s="238"/>
      <c r="F22" s="236" t="s">
        <v>13</v>
      </c>
      <c r="G22" s="238"/>
      <c r="H22" s="330"/>
      <c r="I22" s="331"/>
      <c r="J22" s="331"/>
      <c r="K22" s="332"/>
    </row>
    <row r="23" spans="1:12" x14ac:dyDescent="0.25">
      <c r="A23" s="339" t="s">
        <v>10</v>
      </c>
      <c r="B23" s="340"/>
      <c r="C23" s="341"/>
      <c r="D23" s="342"/>
      <c r="E23" s="343"/>
      <c r="F23" s="341"/>
      <c r="G23" s="343"/>
      <c r="H23" s="333"/>
      <c r="I23" s="334"/>
      <c r="J23" s="334"/>
      <c r="K23" s="335"/>
    </row>
    <row r="24" spans="1:12" ht="15.75" thickBot="1" x14ac:dyDescent="0.3">
      <c r="A24" s="344" t="s">
        <v>11</v>
      </c>
      <c r="B24" s="345"/>
      <c r="C24" s="322"/>
      <c r="D24" s="323"/>
      <c r="E24" s="324"/>
      <c r="F24" s="322"/>
      <c r="G24" s="324"/>
      <c r="H24" s="336"/>
      <c r="I24" s="337"/>
      <c r="J24" s="337"/>
      <c r="K24" s="338"/>
    </row>
    <row r="25" spans="1:12" x14ac:dyDescent="0.25">
      <c r="E25" s="272"/>
      <c r="F25" s="272"/>
      <c r="G25" s="272"/>
    </row>
  </sheetData>
  <mergeCells count="50">
    <mergeCell ref="C24:E24"/>
    <mergeCell ref="F24:G24"/>
    <mergeCell ref="E25:G25"/>
    <mergeCell ref="A21:E21"/>
    <mergeCell ref="F21:K21"/>
    <mergeCell ref="A22:B22"/>
    <mergeCell ref="C22:E22"/>
    <mergeCell ref="F22:G22"/>
    <mergeCell ref="H22:K24"/>
    <mergeCell ref="A23:B23"/>
    <mergeCell ref="C23:E23"/>
    <mergeCell ref="F23:G23"/>
    <mergeCell ref="A24:B24"/>
    <mergeCell ref="B19:D19"/>
    <mergeCell ref="F19:H19"/>
    <mergeCell ref="I19:K19"/>
    <mergeCell ref="B20:D20"/>
    <mergeCell ref="F20:H20"/>
    <mergeCell ref="I20:K20"/>
    <mergeCell ref="B17:D17"/>
    <mergeCell ref="F17:H17"/>
    <mergeCell ref="I17:K17"/>
    <mergeCell ref="B18:D18"/>
    <mergeCell ref="F18:H18"/>
    <mergeCell ref="I18:K18"/>
    <mergeCell ref="B15:D15"/>
    <mergeCell ref="F15:H15"/>
    <mergeCell ref="I15:K15"/>
    <mergeCell ref="B16:D16"/>
    <mergeCell ref="F16:H16"/>
    <mergeCell ref="I16:K16"/>
    <mergeCell ref="B13:D13"/>
    <mergeCell ref="F13:H13"/>
    <mergeCell ref="I13:K13"/>
    <mergeCell ref="B14:D14"/>
    <mergeCell ref="F14:H14"/>
    <mergeCell ref="I14:K14"/>
    <mergeCell ref="B11:D11"/>
    <mergeCell ref="F11:H11"/>
    <mergeCell ref="I11:K11"/>
    <mergeCell ref="B12:D12"/>
    <mergeCell ref="F12:H12"/>
    <mergeCell ref="I12:K12"/>
    <mergeCell ref="A7:K7"/>
    <mergeCell ref="A8:B8"/>
    <mergeCell ref="A9:B9"/>
    <mergeCell ref="G9:K9"/>
    <mergeCell ref="B10:D10"/>
    <mergeCell ref="F10:H10"/>
    <mergeCell ref="I10:K10"/>
  </mergeCells>
  <pageMargins left="0.70866141732283472" right="0.70866141732283472" top="0.74803149606299213" bottom="0.74803149606299213" header="0.31496062992125984" footer="0.31496062992125984"/>
  <pageSetup scale="78" orientation="landscape" horizontalDpi="300" verticalDpi="3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">
    <pageSetUpPr fitToPage="1"/>
  </sheetPr>
  <dimension ref="A6:AV26"/>
  <sheetViews>
    <sheetView showGridLines="0" topLeftCell="A4" zoomScale="106" zoomScaleNormal="106" workbookViewId="0">
      <selection activeCell="C18" sqref="C18:C19"/>
    </sheetView>
  </sheetViews>
  <sheetFormatPr baseColWidth="10" defaultRowHeight="15" x14ac:dyDescent="0.25"/>
  <cols>
    <col min="1" max="1" width="4.5703125" style="12" bestFit="1" customWidth="1"/>
    <col min="2" max="2" width="46.140625" style="12" bestFit="1" customWidth="1"/>
    <col min="3" max="3" width="21.5703125" style="12" customWidth="1"/>
    <col min="4" max="4" width="4.85546875" style="12" bestFit="1" customWidth="1"/>
    <col min="5" max="6" width="6" style="12" bestFit="1" customWidth="1"/>
    <col min="7" max="7" width="7" style="12" bestFit="1" customWidth="1"/>
    <col min="8" max="10" width="8.140625" style="12" bestFit="1" customWidth="1"/>
    <col min="11" max="11" width="6.42578125" style="12" customWidth="1"/>
    <col min="12" max="12" width="2.140625" style="12" customWidth="1"/>
    <col min="13" max="13" width="1" style="12" customWidth="1"/>
    <col min="14" max="14" width="6.28515625" style="12" customWidth="1"/>
    <col min="15" max="15" width="2.140625" style="12" customWidth="1"/>
    <col min="16" max="16" width="1.28515625" style="12" customWidth="1"/>
    <col min="17" max="17" width="6.85546875" style="12" customWidth="1"/>
    <col min="18" max="20" width="8.140625" style="12" bestFit="1" customWidth="1"/>
    <col min="21" max="21" width="1.42578125" style="12" customWidth="1"/>
    <col min="22" max="22" width="5.42578125" style="12" customWidth="1"/>
    <col min="23" max="23" width="2.42578125" style="12" customWidth="1"/>
    <col min="24" max="32" width="8.140625" style="12" bestFit="1" customWidth="1"/>
    <col min="33" max="33" width="4.140625" style="12" customWidth="1"/>
    <col min="34" max="34" width="4.7109375" style="12" customWidth="1"/>
    <col min="35" max="39" width="8.140625" style="12" bestFit="1" customWidth="1"/>
    <col min="40" max="40" width="9.140625" style="12" bestFit="1" customWidth="1"/>
    <col min="41" max="41" width="4.42578125" style="12" customWidth="1"/>
    <col min="42" max="42" width="4" style="12" customWidth="1"/>
    <col min="43" max="43" width="8.140625" style="12" bestFit="1" customWidth="1"/>
    <col min="44" max="44" width="8.140625" style="12" customWidth="1"/>
    <col min="45" max="45" width="8.140625" style="12" bestFit="1" customWidth="1"/>
    <col min="46" max="46" width="2" style="12" customWidth="1"/>
    <col min="47" max="47" width="2.42578125" style="12" customWidth="1"/>
    <col min="48" max="48" width="4.140625" style="12" customWidth="1"/>
    <col min="49" max="16384" width="11.42578125" style="12"/>
  </cols>
  <sheetData>
    <row r="6" spans="1:48" ht="15.75" thickBot="1" x14ac:dyDescent="0.3"/>
    <row r="7" spans="1:48" ht="16.5" customHeight="1" thickBot="1" x14ac:dyDescent="0.3">
      <c r="A7" s="260" t="s">
        <v>20</v>
      </c>
      <c r="B7" s="261"/>
      <c r="C7" s="261"/>
      <c r="D7" s="261"/>
      <c r="E7" s="261"/>
      <c r="F7" s="261"/>
      <c r="G7" s="261"/>
      <c r="H7" s="261"/>
      <c r="I7" s="261"/>
      <c r="J7" s="261"/>
      <c r="K7" s="261"/>
      <c r="L7" s="261"/>
      <c r="M7" s="261"/>
      <c r="N7" s="261"/>
      <c r="O7" s="261"/>
      <c r="P7" s="261"/>
      <c r="Q7" s="261"/>
      <c r="R7" s="261"/>
      <c r="S7" s="261"/>
      <c r="T7" s="261"/>
      <c r="U7" s="261"/>
      <c r="V7" s="261"/>
      <c r="W7" s="261"/>
      <c r="X7" s="261"/>
      <c r="Y7" s="261"/>
      <c r="Z7" s="261"/>
      <c r="AA7" s="261"/>
      <c r="AB7" s="261"/>
      <c r="AC7" s="261"/>
      <c r="AD7" s="261"/>
      <c r="AE7" s="261"/>
      <c r="AF7" s="261"/>
      <c r="AG7" s="261"/>
      <c r="AH7" s="261"/>
      <c r="AI7" s="261"/>
      <c r="AJ7" s="261"/>
      <c r="AK7" s="261"/>
      <c r="AL7" s="261"/>
      <c r="AM7" s="261"/>
      <c r="AN7" s="261"/>
      <c r="AO7" s="261"/>
      <c r="AP7" s="261"/>
      <c r="AQ7" s="261"/>
      <c r="AR7" s="261"/>
      <c r="AS7" s="261"/>
      <c r="AT7" s="263"/>
      <c r="AU7" s="263"/>
      <c r="AV7" s="262"/>
    </row>
    <row r="8" spans="1:48" ht="15.75" thickBot="1" x14ac:dyDescent="0.3">
      <c r="A8" s="260" t="s">
        <v>0</v>
      </c>
      <c r="B8" s="263"/>
      <c r="C8" s="13">
        <v>43605</v>
      </c>
      <c r="D8" s="260" t="s">
        <v>7</v>
      </c>
      <c r="E8" s="261"/>
      <c r="F8" s="261"/>
      <c r="G8" s="261"/>
      <c r="H8" s="262"/>
      <c r="I8" s="350" t="s">
        <v>14</v>
      </c>
      <c r="J8" s="351"/>
      <c r="K8" s="351"/>
      <c r="L8" s="351"/>
      <c r="M8" s="351"/>
      <c r="N8" s="351"/>
      <c r="O8" s="351"/>
      <c r="P8" s="351"/>
      <c r="Q8" s="352"/>
      <c r="R8" s="260" t="s">
        <v>1</v>
      </c>
      <c r="S8" s="261"/>
      <c r="T8" s="262"/>
      <c r="U8" s="350" t="s">
        <v>15</v>
      </c>
      <c r="V8" s="353"/>
      <c r="W8" s="351"/>
      <c r="X8" s="351"/>
      <c r="Y8" s="351"/>
      <c r="Z8" s="351"/>
      <c r="AA8" s="351"/>
      <c r="AB8" s="352"/>
      <c r="AC8" s="260" t="s">
        <v>2</v>
      </c>
      <c r="AD8" s="261"/>
      <c r="AE8" s="261"/>
      <c r="AF8" s="262"/>
      <c r="AG8" s="350">
        <v>1</v>
      </c>
      <c r="AH8" s="351"/>
      <c r="AI8" s="352"/>
      <c r="AJ8" s="260" t="s">
        <v>3</v>
      </c>
      <c r="AK8" s="261"/>
      <c r="AL8" s="261"/>
      <c r="AM8" s="262"/>
      <c r="AN8" s="353">
        <v>10</v>
      </c>
      <c r="AO8" s="353"/>
      <c r="AP8" s="351"/>
      <c r="AQ8" s="351"/>
      <c r="AR8" s="351"/>
      <c r="AS8" s="351"/>
      <c r="AT8" s="354"/>
      <c r="AU8" s="354"/>
      <c r="AV8" s="352"/>
    </row>
    <row r="9" spans="1:48" ht="15.75" thickBot="1" x14ac:dyDescent="0.3">
      <c r="A9" s="252" t="s">
        <v>21</v>
      </c>
      <c r="B9" s="253"/>
      <c r="C9" s="14" t="s">
        <v>22</v>
      </c>
      <c r="D9" s="252" t="s">
        <v>23</v>
      </c>
      <c r="E9" s="346"/>
      <c r="F9" s="346"/>
      <c r="G9" s="346"/>
      <c r="H9" s="280"/>
      <c r="I9" s="347" t="s">
        <v>14</v>
      </c>
      <c r="J9" s="348"/>
      <c r="K9" s="348"/>
      <c r="L9" s="348"/>
      <c r="M9" s="348"/>
      <c r="N9" s="348"/>
      <c r="O9" s="348"/>
      <c r="P9" s="348"/>
      <c r="Q9" s="349"/>
      <c r="R9" s="283" t="s">
        <v>43</v>
      </c>
      <c r="S9" s="284"/>
      <c r="T9" s="284"/>
      <c r="U9" s="284"/>
      <c r="V9" s="284"/>
      <c r="W9" s="284"/>
      <c r="X9" s="237"/>
      <c r="Y9" s="274" t="s">
        <v>44</v>
      </c>
      <c r="Z9" s="275"/>
      <c r="AA9" s="275"/>
      <c r="AB9" s="275"/>
      <c r="AC9" s="275"/>
      <c r="AD9" s="275"/>
      <c r="AE9" s="275"/>
      <c r="AF9" s="275"/>
      <c r="AG9" s="275"/>
      <c r="AH9" s="275"/>
      <c r="AI9" s="275"/>
      <c r="AJ9" s="275"/>
      <c r="AK9" s="275"/>
      <c r="AL9" s="275"/>
      <c r="AM9" s="275"/>
      <c r="AN9" s="275"/>
      <c r="AO9" s="275"/>
      <c r="AP9" s="275"/>
      <c r="AQ9" s="275"/>
      <c r="AR9" s="275"/>
      <c r="AS9" s="275"/>
      <c r="AT9" s="275"/>
      <c r="AU9" s="275"/>
      <c r="AV9" s="276"/>
    </row>
    <row r="10" spans="1:48" ht="15.75" thickBot="1" x14ac:dyDescent="0.3">
      <c r="A10" s="288" t="s">
        <v>4</v>
      </c>
      <c r="B10" s="290" t="s">
        <v>146</v>
      </c>
      <c r="C10" s="288" t="s">
        <v>316</v>
      </c>
      <c r="D10" s="292" t="s">
        <v>321</v>
      </c>
      <c r="E10" s="293"/>
      <c r="F10" s="293"/>
      <c r="G10" s="293"/>
      <c r="H10" s="293"/>
      <c r="I10" s="293"/>
      <c r="J10" s="293"/>
      <c r="K10" s="293"/>
      <c r="L10" s="293"/>
      <c r="M10" s="293"/>
      <c r="N10" s="293"/>
      <c r="O10" s="293"/>
      <c r="P10" s="293"/>
      <c r="Q10" s="293"/>
      <c r="R10" s="293"/>
      <c r="S10" s="293"/>
      <c r="T10" s="293"/>
      <c r="U10" s="293"/>
      <c r="V10" s="293"/>
      <c r="W10" s="293"/>
      <c r="X10" s="293"/>
      <c r="Y10" s="293"/>
      <c r="Z10" s="293"/>
      <c r="AA10" s="293"/>
      <c r="AB10" s="293"/>
      <c r="AC10" s="293"/>
      <c r="AD10" s="293"/>
      <c r="AE10" s="293"/>
      <c r="AF10" s="293"/>
      <c r="AG10" s="293"/>
      <c r="AH10" s="293"/>
      <c r="AI10" s="293"/>
      <c r="AJ10" s="293"/>
      <c r="AK10" s="293"/>
      <c r="AL10" s="293"/>
      <c r="AM10" s="293"/>
      <c r="AN10" s="293"/>
      <c r="AO10" s="293"/>
      <c r="AP10" s="293"/>
      <c r="AQ10" s="293"/>
      <c r="AR10" s="293"/>
      <c r="AS10" s="293"/>
      <c r="AT10" s="358"/>
      <c r="AU10" s="358"/>
      <c r="AV10" s="294"/>
    </row>
    <row r="11" spans="1:48" ht="15.75" thickBot="1" x14ac:dyDescent="0.3">
      <c r="A11" s="289"/>
      <c r="B11" s="291"/>
      <c r="C11" s="289"/>
      <c r="D11" s="77" t="s">
        <v>322</v>
      </c>
      <c r="E11" s="76" t="s">
        <v>323</v>
      </c>
      <c r="F11" s="76" t="s">
        <v>324</v>
      </c>
      <c r="G11" s="76" t="s">
        <v>325</v>
      </c>
      <c r="H11" s="76" t="s">
        <v>326</v>
      </c>
      <c r="I11" s="76" t="s">
        <v>327</v>
      </c>
      <c r="J11" s="76" t="s">
        <v>328</v>
      </c>
      <c r="K11" s="365" t="s">
        <v>329</v>
      </c>
      <c r="L11" s="366"/>
      <c r="M11" s="365" t="s">
        <v>330</v>
      </c>
      <c r="N11" s="363"/>
      <c r="O11" s="366"/>
      <c r="P11" s="365" t="s">
        <v>331</v>
      </c>
      <c r="Q11" s="366"/>
      <c r="R11" s="76" t="s">
        <v>332</v>
      </c>
      <c r="S11" s="76" t="s">
        <v>333</v>
      </c>
      <c r="T11" s="76" t="s">
        <v>334</v>
      </c>
      <c r="U11" s="365" t="s">
        <v>335</v>
      </c>
      <c r="V11" s="363"/>
      <c r="W11" s="366"/>
      <c r="X11" s="139" t="s">
        <v>336</v>
      </c>
      <c r="Y11" s="139" t="s">
        <v>337</v>
      </c>
      <c r="Z11" s="139" t="s">
        <v>338</v>
      </c>
      <c r="AA11" s="76" t="s">
        <v>339</v>
      </c>
      <c r="AB11" s="139" t="s">
        <v>340</v>
      </c>
      <c r="AC11" s="76" t="s">
        <v>341</v>
      </c>
      <c r="AD11" s="139" t="s">
        <v>342</v>
      </c>
      <c r="AE11" s="139" t="s">
        <v>342</v>
      </c>
      <c r="AF11" s="139" t="s">
        <v>343</v>
      </c>
      <c r="AG11" s="363" t="s">
        <v>344</v>
      </c>
      <c r="AH11" s="364"/>
      <c r="AI11" s="140" t="s">
        <v>345</v>
      </c>
      <c r="AJ11" s="140" t="s">
        <v>346</v>
      </c>
      <c r="AK11" s="114" t="s">
        <v>347</v>
      </c>
      <c r="AL11" s="114" t="s">
        <v>443</v>
      </c>
      <c r="AM11" s="114" t="s">
        <v>444</v>
      </c>
      <c r="AN11" s="114" t="s">
        <v>445</v>
      </c>
      <c r="AO11" s="358" t="s">
        <v>446</v>
      </c>
      <c r="AP11" s="292"/>
      <c r="AQ11" s="114" t="s">
        <v>447</v>
      </c>
      <c r="AR11" s="114" t="s">
        <v>448</v>
      </c>
      <c r="AS11" s="114" t="s">
        <v>449</v>
      </c>
      <c r="AT11" s="358" t="s">
        <v>454</v>
      </c>
      <c r="AU11" s="369"/>
      <c r="AV11" s="292"/>
    </row>
    <row r="12" spans="1:48" x14ac:dyDescent="0.25">
      <c r="A12" s="3">
        <v>1</v>
      </c>
      <c r="B12" s="7" t="s">
        <v>151</v>
      </c>
      <c r="C12" s="138">
        <f>((3+5+3.5+4)/4)*60</f>
        <v>232.5</v>
      </c>
      <c r="D12" s="367"/>
      <c r="E12" s="368"/>
      <c r="F12" s="368"/>
      <c r="G12" s="368"/>
      <c r="H12" s="368"/>
      <c r="I12" s="368"/>
      <c r="J12" s="368"/>
      <c r="K12" s="368"/>
      <c r="L12" s="154"/>
      <c r="M12" s="154"/>
      <c r="N12" s="154"/>
      <c r="O12" s="154"/>
      <c r="P12" s="154"/>
      <c r="Q12" s="154"/>
      <c r="R12" s="154"/>
      <c r="S12" s="154"/>
      <c r="T12" s="154"/>
      <c r="U12" s="154"/>
      <c r="V12" s="154"/>
      <c r="W12" s="154"/>
      <c r="X12" s="154"/>
      <c r="Y12" s="154"/>
      <c r="Z12" s="154"/>
      <c r="AA12" s="154"/>
      <c r="AB12" s="154"/>
      <c r="AC12" s="154"/>
      <c r="AD12" s="154"/>
      <c r="AE12" s="154"/>
      <c r="AF12" s="154"/>
      <c r="AG12" s="154"/>
      <c r="AH12" s="154"/>
      <c r="AI12" s="154"/>
      <c r="AJ12" s="154"/>
      <c r="AK12" s="154"/>
      <c r="AL12" s="154"/>
      <c r="AM12" s="154"/>
      <c r="AN12" s="154"/>
      <c r="AO12" s="154"/>
      <c r="AP12" s="154"/>
      <c r="AQ12" s="154"/>
      <c r="AR12" s="154"/>
      <c r="AS12" s="154"/>
      <c r="AT12" s="154"/>
      <c r="AU12" s="154"/>
      <c r="AV12" s="155"/>
    </row>
    <row r="13" spans="1:48" x14ac:dyDescent="0.25">
      <c r="A13" s="3">
        <v>2</v>
      </c>
      <c r="B13" s="4" t="s">
        <v>150</v>
      </c>
      <c r="C13" s="136">
        <v>10</v>
      </c>
      <c r="D13" s="156"/>
      <c r="E13" s="148"/>
      <c r="F13" s="148"/>
      <c r="G13" s="148"/>
      <c r="H13" s="148"/>
      <c r="I13" s="148"/>
      <c r="J13" s="148"/>
      <c r="K13" s="148"/>
      <c r="L13" s="362"/>
      <c r="M13" s="362"/>
      <c r="N13" s="148"/>
      <c r="O13" s="148"/>
      <c r="P13" s="148"/>
      <c r="Q13" s="148"/>
      <c r="R13" s="148"/>
      <c r="S13" s="148"/>
      <c r="T13" s="148"/>
      <c r="U13" s="148"/>
      <c r="V13" s="148"/>
      <c r="W13" s="148"/>
      <c r="X13" s="148"/>
      <c r="Y13" s="148"/>
      <c r="Z13" s="148"/>
      <c r="AA13" s="148"/>
      <c r="AB13" s="148"/>
      <c r="AC13" s="148"/>
      <c r="AD13" s="148"/>
      <c r="AE13" s="148"/>
      <c r="AF13" s="148"/>
      <c r="AG13" s="148"/>
      <c r="AH13" s="148"/>
      <c r="AI13" s="148"/>
      <c r="AJ13" s="148"/>
      <c r="AK13" s="148"/>
      <c r="AL13" s="148"/>
      <c r="AM13" s="148"/>
      <c r="AN13" s="148"/>
      <c r="AO13" s="148"/>
      <c r="AP13" s="148"/>
      <c r="AQ13" s="148"/>
      <c r="AR13" s="148"/>
      <c r="AS13" s="148"/>
      <c r="AT13" s="148"/>
      <c r="AU13" s="148"/>
      <c r="AV13" s="157"/>
    </row>
    <row r="14" spans="1:48" x14ac:dyDescent="0.25">
      <c r="A14" s="3">
        <v>3</v>
      </c>
      <c r="B14" s="4" t="s">
        <v>152</v>
      </c>
      <c r="C14" s="136">
        <v>20</v>
      </c>
      <c r="D14" s="156"/>
      <c r="E14" s="148"/>
      <c r="F14" s="148"/>
      <c r="G14" s="148"/>
      <c r="H14" s="148"/>
      <c r="I14" s="148"/>
      <c r="J14" s="148"/>
      <c r="K14" s="148"/>
      <c r="L14" s="148"/>
      <c r="M14" s="148"/>
      <c r="N14" s="143"/>
      <c r="O14" s="148"/>
      <c r="P14" s="148"/>
      <c r="Q14" s="148"/>
      <c r="R14" s="148"/>
      <c r="S14" s="148"/>
      <c r="T14" s="148"/>
      <c r="U14" s="148"/>
      <c r="V14" s="148"/>
      <c r="W14" s="148"/>
      <c r="X14" s="148"/>
      <c r="Y14" s="148"/>
      <c r="Z14" s="148"/>
      <c r="AA14" s="148"/>
      <c r="AB14" s="148"/>
      <c r="AC14" s="148"/>
      <c r="AD14" s="148"/>
      <c r="AE14" s="148"/>
      <c r="AF14" s="148"/>
      <c r="AG14" s="148"/>
      <c r="AH14" s="148"/>
      <c r="AI14" s="148"/>
      <c r="AJ14" s="148"/>
      <c r="AK14" s="148"/>
      <c r="AL14" s="148"/>
      <c r="AM14" s="148"/>
      <c r="AN14" s="148"/>
      <c r="AO14" s="148"/>
      <c r="AP14" s="148"/>
      <c r="AQ14" s="148"/>
      <c r="AR14" s="148"/>
      <c r="AS14" s="148"/>
      <c r="AT14" s="148"/>
      <c r="AU14" s="148"/>
      <c r="AV14" s="157"/>
    </row>
    <row r="15" spans="1:48" x14ac:dyDescent="0.25">
      <c r="A15" s="3">
        <v>4</v>
      </c>
      <c r="B15" s="4" t="s">
        <v>154</v>
      </c>
      <c r="C15" s="136">
        <v>10</v>
      </c>
      <c r="D15" s="156"/>
      <c r="E15" s="148"/>
      <c r="F15" s="148"/>
      <c r="G15" s="148"/>
      <c r="H15" s="148"/>
      <c r="I15" s="148"/>
      <c r="J15" s="148"/>
      <c r="K15" s="148"/>
      <c r="L15" s="148"/>
      <c r="M15" s="148"/>
      <c r="N15" s="148"/>
      <c r="O15" s="362"/>
      <c r="P15" s="362"/>
      <c r="Q15" s="148"/>
      <c r="R15" s="148"/>
      <c r="S15" s="148"/>
      <c r="T15" s="148"/>
      <c r="U15" s="148"/>
      <c r="V15" s="148"/>
      <c r="W15" s="148"/>
      <c r="X15" s="148"/>
      <c r="Y15" s="148"/>
      <c r="Z15" s="148"/>
      <c r="AA15" s="148"/>
      <c r="AB15" s="148"/>
      <c r="AC15" s="148"/>
      <c r="AD15" s="148"/>
      <c r="AE15" s="148"/>
      <c r="AF15" s="148"/>
      <c r="AG15" s="148"/>
      <c r="AH15" s="148"/>
      <c r="AI15" s="148"/>
      <c r="AJ15" s="148"/>
      <c r="AK15" s="148"/>
      <c r="AL15" s="148"/>
      <c r="AM15" s="148"/>
      <c r="AN15" s="148"/>
      <c r="AO15" s="148"/>
      <c r="AP15" s="148"/>
      <c r="AQ15" s="148"/>
      <c r="AR15" s="148"/>
      <c r="AS15" s="148"/>
      <c r="AT15" s="148"/>
      <c r="AU15" s="148"/>
      <c r="AV15" s="157"/>
    </row>
    <row r="16" spans="1:48" x14ac:dyDescent="0.25">
      <c r="A16" s="3">
        <v>5</v>
      </c>
      <c r="B16" s="4" t="s">
        <v>16</v>
      </c>
      <c r="C16" s="136">
        <v>120</v>
      </c>
      <c r="D16" s="156"/>
      <c r="E16" s="148"/>
      <c r="F16" s="148"/>
      <c r="G16" s="148"/>
      <c r="H16" s="148"/>
      <c r="I16" s="148"/>
      <c r="J16" s="148"/>
      <c r="K16" s="148"/>
      <c r="L16" s="148"/>
      <c r="M16" s="148"/>
      <c r="N16" s="148"/>
      <c r="O16" s="148"/>
      <c r="P16" s="148"/>
      <c r="Q16" s="362"/>
      <c r="R16" s="362"/>
      <c r="S16" s="362"/>
      <c r="T16" s="362"/>
      <c r="U16" s="362"/>
      <c r="V16" s="148"/>
      <c r="W16" s="148"/>
      <c r="X16" s="148"/>
      <c r="Y16" s="148"/>
      <c r="Z16" s="148"/>
      <c r="AA16" s="148"/>
      <c r="AB16" s="148"/>
      <c r="AC16" s="148"/>
      <c r="AD16" s="148"/>
      <c r="AE16" s="148"/>
      <c r="AF16" s="148"/>
      <c r="AG16" s="148"/>
      <c r="AH16" s="148"/>
      <c r="AI16" s="148"/>
      <c r="AJ16" s="148"/>
      <c r="AK16" s="148"/>
      <c r="AL16" s="148"/>
      <c r="AM16" s="148"/>
      <c r="AN16" s="148"/>
      <c r="AO16" s="148"/>
      <c r="AP16" s="148"/>
      <c r="AQ16" s="148"/>
      <c r="AR16" s="148"/>
      <c r="AS16" s="148"/>
      <c r="AT16" s="148"/>
      <c r="AU16" s="148"/>
      <c r="AV16" s="157"/>
    </row>
    <row r="17" spans="1:48" x14ac:dyDescent="0.25">
      <c r="A17" s="3">
        <v>6</v>
      </c>
      <c r="B17" s="4" t="s">
        <v>17</v>
      </c>
      <c r="C17" s="136">
        <v>20</v>
      </c>
      <c r="D17" s="156"/>
      <c r="E17" s="148"/>
      <c r="F17" s="148"/>
      <c r="G17" s="148"/>
      <c r="H17" s="148"/>
      <c r="I17" s="148"/>
      <c r="J17" s="148"/>
      <c r="K17" s="148"/>
      <c r="L17" s="148"/>
      <c r="M17" s="148"/>
      <c r="N17" s="148"/>
      <c r="O17" s="148"/>
      <c r="P17" s="148"/>
      <c r="Q17" s="148"/>
      <c r="R17" s="148"/>
      <c r="S17" s="148"/>
      <c r="T17" s="148"/>
      <c r="U17" s="148"/>
      <c r="V17" s="143"/>
      <c r="W17" s="148"/>
      <c r="X17" s="148"/>
      <c r="Y17" s="148"/>
      <c r="Z17" s="148"/>
      <c r="AA17" s="148"/>
      <c r="AB17" s="148"/>
      <c r="AC17" s="148"/>
      <c r="AD17" s="148"/>
      <c r="AE17" s="148"/>
      <c r="AF17" s="148"/>
      <c r="AG17" s="148"/>
      <c r="AH17" s="148"/>
      <c r="AI17" s="148"/>
      <c r="AJ17" s="148"/>
      <c r="AK17" s="148"/>
      <c r="AL17" s="148"/>
      <c r="AM17" s="148"/>
      <c r="AN17" s="148"/>
      <c r="AO17" s="148"/>
      <c r="AP17" s="148"/>
      <c r="AQ17" s="148"/>
      <c r="AR17" s="148"/>
      <c r="AS17" s="148"/>
      <c r="AT17" s="148"/>
      <c r="AU17" s="148"/>
      <c r="AV17" s="157"/>
    </row>
    <row r="18" spans="1:48" ht="30" x14ac:dyDescent="0.25">
      <c r="A18" s="3">
        <v>7</v>
      </c>
      <c r="B18" s="4" t="s">
        <v>411</v>
      </c>
      <c r="C18" s="136">
        <f>4*60+22</f>
        <v>262</v>
      </c>
      <c r="D18" s="156"/>
      <c r="E18" s="148"/>
      <c r="F18" s="148"/>
      <c r="G18" s="148"/>
      <c r="H18" s="148"/>
      <c r="I18" s="148"/>
      <c r="J18" s="148"/>
      <c r="K18" s="148"/>
      <c r="L18" s="148"/>
      <c r="M18" s="148"/>
      <c r="N18" s="148"/>
      <c r="O18" s="148"/>
      <c r="P18" s="148"/>
      <c r="Q18" s="148"/>
      <c r="R18" s="148"/>
      <c r="S18" s="148"/>
      <c r="T18" s="148"/>
      <c r="U18" s="148"/>
      <c r="V18" s="148"/>
      <c r="W18" s="362"/>
      <c r="X18" s="362"/>
      <c r="Y18" s="362"/>
      <c r="Z18" s="362"/>
      <c r="AA18" s="362"/>
      <c r="AB18" s="362"/>
      <c r="AC18" s="362"/>
      <c r="AD18" s="362"/>
      <c r="AE18" s="362"/>
      <c r="AF18" s="362"/>
      <c r="AG18" s="362"/>
      <c r="AH18" s="148"/>
      <c r="AI18" s="148"/>
      <c r="AJ18" s="148"/>
      <c r="AK18" s="148"/>
      <c r="AL18" s="148"/>
      <c r="AM18" s="148"/>
      <c r="AN18" s="148"/>
      <c r="AO18" s="148"/>
      <c r="AP18" s="148"/>
      <c r="AQ18" s="148"/>
      <c r="AR18" s="148"/>
      <c r="AS18" s="148"/>
      <c r="AT18" s="148"/>
      <c r="AU18" s="148"/>
      <c r="AV18" s="157"/>
    </row>
    <row r="19" spans="1:48" x14ac:dyDescent="0.25">
      <c r="A19" s="3">
        <v>8</v>
      </c>
      <c r="B19" s="4" t="s">
        <v>19</v>
      </c>
      <c r="C19" s="136">
        <f>5*60+10</f>
        <v>310</v>
      </c>
      <c r="D19" s="156"/>
      <c r="E19" s="148"/>
      <c r="F19" s="148"/>
      <c r="G19" s="148"/>
      <c r="H19" s="148"/>
      <c r="I19" s="148"/>
      <c r="J19" s="148"/>
      <c r="K19" s="148"/>
      <c r="L19" s="148"/>
      <c r="M19" s="148"/>
      <c r="N19" s="148"/>
      <c r="O19" s="148"/>
      <c r="P19" s="148"/>
      <c r="Q19" s="148"/>
      <c r="R19" s="148"/>
      <c r="S19" s="148"/>
      <c r="T19" s="148"/>
      <c r="U19" s="148"/>
      <c r="V19" s="148"/>
      <c r="W19" s="148"/>
      <c r="X19" s="148"/>
      <c r="Y19" s="148"/>
      <c r="Z19" s="148"/>
      <c r="AA19" s="148"/>
      <c r="AB19" s="148"/>
      <c r="AC19" s="148"/>
      <c r="AD19" s="148"/>
      <c r="AE19" s="148"/>
      <c r="AF19" s="148"/>
      <c r="AG19" s="148"/>
      <c r="AH19" s="362"/>
      <c r="AI19" s="362"/>
      <c r="AJ19" s="362"/>
      <c r="AK19" s="362"/>
      <c r="AL19" s="362"/>
      <c r="AM19" s="362"/>
      <c r="AN19" s="362"/>
      <c r="AO19" s="362"/>
      <c r="AP19" s="148"/>
      <c r="AQ19" s="148"/>
      <c r="AR19" s="148"/>
      <c r="AS19" s="148"/>
      <c r="AT19" s="148"/>
      <c r="AU19" s="148"/>
      <c r="AV19" s="157"/>
    </row>
    <row r="20" spans="1:48" x14ac:dyDescent="0.25">
      <c r="A20" s="62">
        <v>9</v>
      </c>
      <c r="B20" s="4" t="s">
        <v>26</v>
      </c>
      <c r="C20" s="136">
        <v>27</v>
      </c>
      <c r="D20" s="156"/>
      <c r="E20" s="148"/>
      <c r="F20" s="148"/>
      <c r="G20" s="148"/>
      <c r="H20" s="148"/>
      <c r="I20" s="148"/>
      <c r="J20" s="148"/>
      <c r="K20" s="148"/>
      <c r="L20" s="148"/>
      <c r="M20" s="148"/>
      <c r="N20" s="148"/>
      <c r="O20" s="148"/>
      <c r="P20" s="148"/>
      <c r="Q20" s="148"/>
      <c r="R20" s="148"/>
      <c r="S20" s="148"/>
      <c r="T20" s="148"/>
      <c r="U20" s="148"/>
      <c r="V20" s="148"/>
      <c r="W20" s="148"/>
      <c r="X20" s="148"/>
      <c r="Y20" s="148"/>
      <c r="Z20" s="148"/>
      <c r="AA20" s="148"/>
      <c r="AB20" s="148"/>
      <c r="AC20" s="148"/>
      <c r="AD20" s="148"/>
      <c r="AE20" s="148"/>
      <c r="AF20" s="148"/>
      <c r="AG20" s="148"/>
      <c r="AH20" s="148"/>
      <c r="AI20" s="148"/>
      <c r="AJ20" s="148"/>
      <c r="AK20" s="148"/>
      <c r="AL20" s="148"/>
      <c r="AM20" s="148"/>
      <c r="AN20" s="148"/>
      <c r="AO20" s="148"/>
      <c r="AP20" s="362"/>
      <c r="AQ20" s="362"/>
      <c r="AR20" s="362"/>
      <c r="AS20" s="362"/>
      <c r="AT20" s="362"/>
      <c r="AU20" s="148"/>
      <c r="AV20" s="157"/>
    </row>
    <row r="21" spans="1:48" ht="15.75" thickBot="1" x14ac:dyDescent="0.3">
      <c r="A21" s="62">
        <v>10</v>
      </c>
      <c r="B21" s="20" t="s">
        <v>27</v>
      </c>
      <c r="C21" s="137">
        <v>20</v>
      </c>
      <c r="D21" s="158"/>
      <c r="E21" s="159"/>
      <c r="F21" s="159"/>
      <c r="G21" s="159"/>
      <c r="H21" s="159"/>
      <c r="I21" s="159"/>
      <c r="J21" s="159"/>
      <c r="K21" s="159"/>
      <c r="L21" s="159"/>
      <c r="M21" s="159"/>
      <c r="N21" s="159"/>
      <c r="O21" s="159"/>
      <c r="P21" s="159"/>
      <c r="Q21" s="159"/>
      <c r="R21" s="159"/>
      <c r="S21" s="159"/>
      <c r="T21" s="159"/>
      <c r="U21" s="159"/>
      <c r="V21" s="159"/>
      <c r="W21" s="159"/>
      <c r="X21" s="159"/>
      <c r="Y21" s="159"/>
      <c r="Z21" s="159"/>
      <c r="AA21" s="159"/>
      <c r="AB21" s="159"/>
      <c r="AC21" s="159"/>
      <c r="AD21" s="159"/>
      <c r="AE21" s="159"/>
      <c r="AF21" s="159"/>
      <c r="AG21" s="159"/>
      <c r="AH21" s="159"/>
      <c r="AI21" s="159"/>
      <c r="AJ21" s="159"/>
      <c r="AK21" s="159"/>
      <c r="AL21" s="159"/>
      <c r="AM21" s="159"/>
      <c r="AN21" s="159"/>
      <c r="AO21" s="159"/>
      <c r="AP21" s="159"/>
      <c r="AQ21" s="159"/>
      <c r="AR21" s="159"/>
      <c r="AS21" s="159"/>
      <c r="AT21" s="159"/>
      <c r="AU21" s="370"/>
      <c r="AV21" s="371"/>
    </row>
    <row r="22" spans="1:48" ht="15.75" thickBot="1" x14ac:dyDescent="0.3">
      <c r="A22" s="236" t="s">
        <v>8</v>
      </c>
      <c r="B22" s="238"/>
      <c r="C22" s="51">
        <f>SUM(C12:C21)</f>
        <v>1031.5</v>
      </c>
      <c r="D22" s="84"/>
      <c r="E22" s="83"/>
      <c r="F22" s="83"/>
      <c r="G22" s="83"/>
      <c r="H22" s="83"/>
      <c r="I22" s="83"/>
      <c r="J22" s="83"/>
      <c r="K22" s="83"/>
      <c r="L22" s="83"/>
      <c r="M22" s="83"/>
      <c r="N22" s="83"/>
      <c r="O22" s="83"/>
      <c r="P22" s="83"/>
      <c r="Q22" s="83"/>
      <c r="R22" s="83"/>
      <c r="S22" s="83"/>
      <c r="T22" s="83"/>
      <c r="U22" s="83"/>
      <c r="V22" s="83"/>
      <c r="W22" s="83"/>
      <c r="X22" s="83"/>
      <c r="Y22" s="83"/>
      <c r="Z22" s="83"/>
      <c r="AA22" s="83"/>
      <c r="AB22" s="83"/>
      <c r="AC22" s="83"/>
      <c r="AD22" s="83"/>
      <c r="AE22" s="83"/>
      <c r="AF22" s="83"/>
      <c r="AG22" s="83"/>
      <c r="AH22" s="83"/>
      <c r="AI22" s="83"/>
      <c r="AJ22" s="83"/>
      <c r="AK22" s="83"/>
      <c r="AL22" s="83"/>
      <c r="AM22" s="83"/>
      <c r="AN22" s="83"/>
      <c r="AO22" s="83"/>
      <c r="AP22" s="83"/>
      <c r="AQ22" s="83"/>
      <c r="AR22" s="83"/>
      <c r="AS22" s="83"/>
      <c r="AT22" s="141"/>
      <c r="AU22" s="141"/>
      <c r="AV22" s="85"/>
    </row>
    <row r="23" spans="1:48" ht="15.75" thickBot="1" x14ac:dyDescent="0.3">
      <c r="A23" s="236" t="s">
        <v>9</v>
      </c>
      <c r="B23" s="238"/>
      <c r="C23" s="236" t="s">
        <v>12</v>
      </c>
      <c r="D23" s="243"/>
      <c r="E23" s="243"/>
      <c r="F23" s="243"/>
      <c r="G23" s="238"/>
      <c r="H23" s="236" t="s">
        <v>13</v>
      </c>
      <c r="I23" s="243"/>
      <c r="J23" s="243"/>
      <c r="K23" s="243"/>
      <c r="L23" s="243"/>
      <c r="M23" s="243"/>
      <c r="N23" s="243"/>
      <c r="O23" s="243"/>
      <c r="P23" s="243"/>
      <c r="Q23" s="238"/>
      <c r="R23" s="268"/>
      <c r="S23" s="269"/>
      <c r="T23" s="269"/>
      <c r="U23" s="269"/>
      <c r="V23" s="269"/>
      <c r="W23" s="269"/>
      <c r="X23" s="269"/>
      <c r="Y23" s="269"/>
      <c r="Z23" s="269"/>
      <c r="AA23" s="269"/>
      <c r="AB23" s="269"/>
      <c r="AC23" s="269"/>
      <c r="AD23" s="269"/>
      <c r="AE23" s="269"/>
      <c r="AF23" s="269"/>
      <c r="AG23" s="269"/>
      <c r="AH23" s="269"/>
      <c r="AI23" s="269"/>
      <c r="AJ23" s="269"/>
      <c r="AK23" s="269"/>
      <c r="AL23" s="269"/>
      <c r="AM23" s="269"/>
      <c r="AN23" s="269"/>
      <c r="AO23" s="269"/>
      <c r="AP23" s="269"/>
      <c r="AQ23" s="269"/>
      <c r="AR23" s="269"/>
      <c r="AS23" s="269"/>
      <c r="AT23" s="269"/>
      <c r="AU23" s="269"/>
      <c r="AV23" s="270"/>
    </row>
    <row r="24" spans="1:48" x14ac:dyDescent="0.25">
      <c r="A24" s="239" t="s">
        <v>10</v>
      </c>
      <c r="B24" s="240"/>
      <c r="C24" s="359"/>
      <c r="D24" s="360"/>
      <c r="E24" s="360"/>
      <c r="F24" s="360"/>
      <c r="G24" s="361"/>
      <c r="H24" s="359"/>
      <c r="I24" s="360"/>
      <c r="J24" s="360"/>
      <c r="K24" s="360"/>
      <c r="L24" s="360"/>
      <c r="M24" s="360"/>
      <c r="N24" s="360"/>
      <c r="O24" s="360"/>
      <c r="P24" s="360"/>
      <c r="Q24" s="361"/>
      <c r="R24" s="271"/>
      <c r="S24" s="272"/>
      <c r="T24" s="272"/>
      <c r="U24" s="272"/>
      <c r="V24" s="272"/>
      <c r="W24" s="272"/>
      <c r="X24" s="272"/>
      <c r="Y24" s="272"/>
      <c r="Z24" s="272"/>
      <c r="AA24" s="272"/>
      <c r="AB24" s="272"/>
      <c r="AC24" s="272"/>
      <c r="AD24" s="272"/>
      <c r="AE24" s="272"/>
      <c r="AF24" s="272"/>
      <c r="AG24" s="272"/>
      <c r="AH24" s="272"/>
      <c r="AI24" s="272"/>
      <c r="AJ24" s="272"/>
      <c r="AK24" s="272"/>
      <c r="AL24" s="272"/>
      <c r="AM24" s="272"/>
      <c r="AN24" s="272"/>
      <c r="AO24" s="272"/>
      <c r="AP24" s="272"/>
      <c r="AQ24" s="272"/>
      <c r="AR24" s="272"/>
      <c r="AS24" s="272"/>
      <c r="AT24" s="272"/>
      <c r="AU24" s="272"/>
      <c r="AV24" s="273"/>
    </row>
    <row r="25" spans="1:48" ht="15.75" thickBot="1" x14ac:dyDescent="0.3">
      <c r="A25" s="241" t="s">
        <v>11</v>
      </c>
      <c r="B25" s="242"/>
      <c r="C25" s="355"/>
      <c r="D25" s="356"/>
      <c r="E25" s="356"/>
      <c r="F25" s="356"/>
      <c r="G25" s="357"/>
      <c r="H25" s="355"/>
      <c r="I25" s="356"/>
      <c r="J25" s="356"/>
      <c r="K25" s="356"/>
      <c r="L25" s="356"/>
      <c r="M25" s="356"/>
      <c r="N25" s="356"/>
      <c r="O25" s="356"/>
      <c r="P25" s="356"/>
      <c r="Q25" s="357"/>
      <c r="R25" s="274"/>
      <c r="S25" s="275"/>
      <c r="T25" s="275"/>
      <c r="U25" s="275"/>
      <c r="V25" s="275"/>
      <c r="W25" s="275"/>
      <c r="X25" s="275"/>
      <c r="Y25" s="275"/>
      <c r="Z25" s="275"/>
      <c r="AA25" s="275"/>
      <c r="AB25" s="275"/>
      <c r="AC25" s="275"/>
      <c r="AD25" s="275"/>
      <c r="AE25" s="275"/>
      <c r="AF25" s="275"/>
      <c r="AG25" s="275"/>
      <c r="AH25" s="275"/>
      <c r="AI25" s="275"/>
      <c r="AJ25" s="275"/>
      <c r="AK25" s="275"/>
      <c r="AL25" s="275"/>
      <c r="AM25" s="275"/>
      <c r="AN25" s="275"/>
      <c r="AO25" s="275"/>
      <c r="AP25" s="275"/>
      <c r="AQ25" s="275"/>
      <c r="AR25" s="275"/>
      <c r="AS25" s="275"/>
      <c r="AT25" s="275"/>
      <c r="AU25" s="275"/>
      <c r="AV25" s="276"/>
    </row>
    <row r="26" spans="1:48" x14ac:dyDescent="0.25">
      <c r="E26" s="272"/>
      <c r="F26" s="272"/>
      <c r="G26" s="272"/>
    </row>
  </sheetData>
  <mergeCells count="46">
    <mergeCell ref="AO11:AP11"/>
    <mergeCell ref="AH19:AO19"/>
    <mergeCell ref="AT11:AV11"/>
    <mergeCell ref="AP20:AT20"/>
    <mergeCell ref="AU21:AV21"/>
    <mergeCell ref="O15:P15"/>
    <mergeCell ref="Q16:U16"/>
    <mergeCell ref="AG11:AH11"/>
    <mergeCell ref="W18:AG18"/>
    <mergeCell ref="K11:L11"/>
    <mergeCell ref="D12:K12"/>
    <mergeCell ref="M11:O11"/>
    <mergeCell ref="L13:M13"/>
    <mergeCell ref="P11:Q11"/>
    <mergeCell ref="U11:W11"/>
    <mergeCell ref="C25:G25"/>
    <mergeCell ref="H25:Q25"/>
    <mergeCell ref="E26:G26"/>
    <mergeCell ref="A10:A11"/>
    <mergeCell ref="B10:B11"/>
    <mergeCell ref="C10:C11"/>
    <mergeCell ref="D10:AV10"/>
    <mergeCell ref="A22:B22"/>
    <mergeCell ref="A23:B23"/>
    <mergeCell ref="C23:G23"/>
    <mergeCell ref="H23:Q23"/>
    <mergeCell ref="R23:AV25"/>
    <mergeCell ref="A24:B24"/>
    <mergeCell ref="C24:G24"/>
    <mergeCell ref="H24:Q24"/>
    <mergeCell ref="A25:B25"/>
    <mergeCell ref="A7:AV7"/>
    <mergeCell ref="A8:B8"/>
    <mergeCell ref="D8:H8"/>
    <mergeCell ref="I8:Q8"/>
    <mergeCell ref="R8:T8"/>
    <mergeCell ref="U8:AB8"/>
    <mergeCell ref="AC8:AF8"/>
    <mergeCell ref="AG8:AI8"/>
    <mergeCell ref="AJ8:AM8"/>
    <mergeCell ref="AN8:AV8"/>
    <mergeCell ref="R9:X9"/>
    <mergeCell ref="Y9:AV9"/>
    <mergeCell ref="A9:B9"/>
    <mergeCell ref="D9:H9"/>
    <mergeCell ref="I9:Q9"/>
  </mergeCells>
  <pageMargins left="0.70866141732283472" right="0.70866141732283472" top="0.74803149606299213" bottom="0.74803149606299213" header="0.31496062992125984" footer="0.31496062992125984"/>
  <pageSetup scale="50" orientation="landscape" horizontalDpi="300" verticalDpi="30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">
    <pageSetUpPr fitToPage="1"/>
  </sheetPr>
  <dimension ref="A4:L25"/>
  <sheetViews>
    <sheetView topLeftCell="A16" zoomScale="55" zoomScaleNormal="55" workbookViewId="0">
      <selection activeCell="I20" sqref="I20:K20"/>
    </sheetView>
  </sheetViews>
  <sheetFormatPr baseColWidth="10" defaultColWidth="19.7109375" defaultRowHeight="15" x14ac:dyDescent="0.25"/>
  <cols>
    <col min="1" max="1" width="12" style="12" bestFit="1" customWidth="1"/>
    <col min="2" max="2" width="19.7109375" style="12"/>
    <col min="3" max="3" width="10.85546875" style="12" bestFit="1" customWidth="1"/>
    <col min="4" max="4" width="19.28515625" style="12" bestFit="1" customWidth="1"/>
    <col min="5" max="5" width="8.28515625" style="12" bestFit="1" customWidth="1"/>
    <col min="6" max="6" width="25.42578125" style="12" bestFit="1" customWidth="1"/>
    <col min="7" max="7" width="10.85546875" style="12" bestFit="1" customWidth="1"/>
    <col min="8" max="8" width="17.7109375" style="12" bestFit="1" customWidth="1"/>
    <col min="9" max="9" width="8.28515625" style="12" customWidth="1"/>
    <col min="10" max="10" width="18" style="12" bestFit="1" customWidth="1"/>
    <col min="11" max="11" width="8.28515625" style="12" customWidth="1"/>
    <col min="12" max="16384" width="19.7109375" style="12"/>
  </cols>
  <sheetData>
    <row r="4" spans="1:12" x14ac:dyDescent="0.25">
      <c r="L4"/>
    </row>
    <row r="6" spans="1:12" ht="15.75" thickBot="1" x14ac:dyDescent="0.3"/>
    <row r="7" spans="1:12" ht="15.75" thickBot="1" x14ac:dyDescent="0.3">
      <c r="A7" s="236" t="s">
        <v>130</v>
      </c>
      <c r="B7" s="243"/>
      <c r="C7" s="243"/>
      <c r="D7" s="243"/>
      <c r="E7" s="243"/>
      <c r="F7" s="243"/>
      <c r="G7" s="243"/>
      <c r="H7" s="243"/>
      <c r="I7" s="243"/>
      <c r="J7" s="243"/>
      <c r="K7" s="238"/>
    </row>
    <row r="8" spans="1:12" ht="15.75" thickBot="1" x14ac:dyDescent="0.3">
      <c r="A8" s="260" t="s">
        <v>0</v>
      </c>
      <c r="B8" s="263"/>
      <c r="C8" s="13">
        <v>43605</v>
      </c>
      <c r="D8" s="56" t="s">
        <v>7</v>
      </c>
      <c r="E8" s="46" t="s">
        <v>14</v>
      </c>
      <c r="F8" s="56" t="s">
        <v>1</v>
      </c>
      <c r="G8" s="46" t="s">
        <v>15</v>
      </c>
      <c r="H8" s="56" t="s">
        <v>2</v>
      </c>
      <c r="I8" s="43">
        <v>1</v>
      </c>
      <c r="J8" s="56" t="s">
        <v>3</v>
      </c>
      <c r="K8" s="34">
        <v>10</v>
      </c>
    </row>
    <row r="9" spans="1:12" ht="15.75" thickBot="1" x14ac:dyDescent="0.3">
      <c r="A9" s="252" t="s">
        <v>21</v>
      </c>
      <c r="B9" s="253"/>
      <c r="C9" s="14" t="s">
        <v>22</v>
      </c>
      <c r="D9" s="56" t="s">
        <v>23</v>
      </c>
      <c r="E9" s="47" t="s">
        <v>14</v>
      </c>
      <c r="F9" s="56" t="s">
        <v>43</v>
      </c>
      <c r="G9" s="384" t="s">
        <v>44</v>
      </c>
      <c r="H9" s="385"/>
      <c r="I9" s="385"/>
      <c r="J9" s="385"/>
      <c r="K9" s="386"/>
    </row>
    <row r="10" spans="1:12" ht="15.75" customHeight="1" thickBot="1" x14ac:dyDescent="0.3">
      <c r="A10" s="57" t="s">
        <v>4</v>
      </c>
      <c r="B10" s="301" t="s">
        <v>146</v>
      </c>
      <c r="C10" s="302"/>
      <c r="D10" s="303"/>
      <c r="E10" s="57" t="s">
        <v>132</v>
      </c>
      <c r="F10" s="236" t="s">
        <v>131</v>
      </c>
      <c r="G10" s="243"/>
      <c r="H10" s="238"/>
      <c r="I10" s="236" t="s">
        <v>135</v>
      </c>
      <c r="J10" s="243"/>
      <c r="K10" s="238"/>
    </row>
    <row r="11" spans="1:12" ht="99" customHeight="1" x14ac:dyDescent="0.25">
      <c r="A11" s="42">
        <v>1</v>
      </c>
      <c r="B11" s="387" t="s">
        <v>151</v>
      </c>
      <c r="C11" s="388"/>
      <c r="D11" s="389"/>
      <c r="E11" s="58"/>
      <c r="F11" s="390" t="s">
        <v>148</v>
      </c>
      <c r="G11" s="391"/>
      <c r="H11" s="392"/>
      <c r="I11" s="390"/>
      <c r="J11" s="391"/>
      <c r="K11" s="392"/>
      <c r="L11"/>
    </row>
    <row r="12" spans="1:12" ht="141.75" customHeight="1" x14ac:dyDescent="0.25">
      <c r="A12" s="26">
        <v>2</v>
      </c>
      <c r="B12" s="378" t="s">
        <v>150</v>
      </c>
      <c r="C12" s="379"/>
      <c r="D12" s="380"/>
      <c r="E12" s="59"/>
      <c r="F12" s="378" t="s">
        <v>149</v>
      </c>
      <c r="G12" s="379"/>
      <c r="H12" s="380"/>
      <c r="I12" s="372"/>
      <c r="J12" s="373"/>
      <c r="K12" s="374"/>
    </row>
    <row r="13" spans="1:12" ht="141.75" customHeight="1" x14ac:dyDescent="0.25">
      <c r="A13" s="26">
        <v>3</v>
      </c>
      <c r="B13" s="378" t="s">
        <v>152</v>
      </c>
      <c r="C13" s="379"/>
      <c r="D13" s="380"/>
      <c r="E13" s="59"/>
      <c r="F13" s="372" t="s">
        <v>153</v>
      </c>
      <c r="G13" s="373"/>
      <c r="H13" s="374"/>
      <c r="I13" s="372"/>
      <c r="J13" s="373"/>
      <c r="K13" s="374"/>
      <c r="L13"/>
    </row>
    <row r="14" spans="1:12" ht="117.75" customHeight="1" x14ac:dyDescent="0.25">
      <c r="A14" s="26">
        <v>4</v>
      </c>
      <c r="B14" s="378" t="s">
        <v>154</v>
      </c>
      <c r="C14" s="379"/>
      <c r="D14" s="380"/>
      <c r="E14" s="59"/>
      <c r="F14" s="372" t="s">
        <v>167</v>
      </c>
      <c r="G14" s="373"/>
      <c r="H14" s="374"/>
      <c r="I14" s="372"/>
      <c r="J14" s="373"/>
      <c r="K14" s="374"/>
      <c r="L14"/>
    </row>
    <row r="15" spans="1:12" ht="132" customHeight="1" x14ac:dyDescent="0.25">
      <c r="A15" s="26">
        <v>5</v>
      </c>
      <c r="B15" s="378" t="s">
        <v>16</v>
      </c>
      <c r="C15" s="379"/>
      <c r="D15" s="380"/>
      <c r="E15" s="59"/>
      <c r="F15" s="372" t="s">
        <v>155</v>
      </c>
      <c r="G15" s="373"/>
      <c r="H15" s="374"/>
      <c r="I15" s="372"/>
      <c r="J15" s="373"/>
      <c r="K15" s="374"/>
      <c r="L15"/>
    </row>
    <row r="16" spans="1:12" ht="141.75" customHeight="1" x14ac:dyDescent="0.25">
      <c r="A16" s="26">
        <v>6</v>
      </c>
      <c r="B16" s="378" t="s">
        <v>17</v>
      </c>
      <c r="C16" s="379"/>
      <c r="D16" s="380"/>
      <c r="E16" s="59"/>
      <c r="F16" s="372" t="s">
        <v>156</v>
      </c>
      <c r="G16" s="373"/>
      <c r="H16" s="374"/>
      <c r="I16" s="372"/>
      <c r="J16" s="373"/>
      <c r="K16" s="374"/>
      <c r="L16"/>
    </row>
    <row r="17" spans="1:12" ht="135" customHeight="1" x14ac:dyDescent="0.25">
      <c r="A17" s="26">
        <v>7</v>
      </c>
      <c r="B17" s="378" t="s">
        <v>18</v>
      </c>
      <c r="C17" s="379"/>
      <c r="D17" s="380"/>
      <c r="E17" s="59"/>
      <c r="F17" s="372" t="s">
        <v>412</v>
      </c>
      <c r="G17" s="373"/>
      <c r="H17" s="374"/>
      <c r="I17" s="372"/>
      <c r="J17" s="373"/>
      <c r="K17" s="374"/>
      <c r="L17"/>
    </row>
    <row r="18" spans="1:12" ht="141" customHeight="1" x14ac:dyDescent="0.25">
      <c r="A18" s="26">
        <v>8</v>
      </c>
      <c r="B18" s="378" t="s">
        <v>19</v>
      </c>
      <c r="C18" s="379"/>
      <c r="D18" s="380"/>
      <c r="E18" s="59"/>
      <c r="F18" s="372" t="s">
        <v>168</v>
      </c>
      <c r="G18" s="373"/>
      <c r="H18" s="374"/>
      <c r="I18" s="372"/>
      <c r="J18" s="373"/>
      <c r="K18" s="374"/>
      <c r="L18"/>
    </row>
    <row r="19" spans="1:12" ht="132.75" customHeight="1" x14ac:dyDescent="0.25">
      <c r="A19" s="26">
        <v>9</v>
      </c>
      <c r="B19" s="378" t="s">
        <v>26</v>
      </c>
      <c r="C19" s="379"/>
      <c r="D19" s="380"/>
      <c r="E19" s="59"/>
      <c r="F19" s="372" t="s">
        <v>169</v>
      </c>
      <c r="G19" s="373"/>
      <c r="H19" s="374"/>
      <c r="I19" s="372"/>
      <c r="J19" s="373"/>
      <c r="K19" s="374"/>
      <c r="L19"/>
    </row>
    <row r="20" spans="1:12" ht="159" customHeight="1" thickBot="1" x14ac:dyDescent="0.3">
      <c r="A20" s="26">
        <v>10</v>
      </c>
      <c r="B20" s="381" t="s">
        <v>27</v>
      </c>
      <c r="C20" s="382"/>
      <c r="D20" s="383"/>
      <c r="E20" s="60"/>
      <c r="F20" s="375" t="s">
        <v>170</v>
      </c>
      <c r="G20" s="376"/>
      <c r="H20" s="377"/>
      <c r="I20" s="375"/>
      <c r="J20" s="376"/>
      <c r="K20" s="377"/>
      <c r="L20"/>
    </row>
    <row r="21" spans="1:12" ht="46.5" customHeight="1" thickBot="1" x14ac:dyDescent="0.3">
      <c r="A21" s="325" t="s">
        <v>134</v>
      </c>
      <c r="B21" s="326"/>
      <c r="C21" s="326"/>
      <c r="D21" s="326"/>
      <c r="E21" s="327"/>
      <c r="F21" s="328" t="s">
        <v>133</v>
      </c>
      <c r="G21" s="328"/>
      <c r="H21" s="328"/>
      <c r="I21" s="328"/>
      <c r="J21" s="328"/>
      <c r="K21" s="329"/>
    </row>
    <row r="22" spans="1:12" ht="15.75" thickBot="1" x14ac:dyDescent="0.3">
      <c r="A22" s="260" t="s">
        <v>9</v>
      </c>
      <c r="B22" s="262"/>
      <c r="C22" s="236" t="s">
        <v>12</v>
      </c>
      <c r="D22" s="243"/>
      <c r="E22" s="238"/>
      <c r="F22" s="236" t="s">
        <v>13</v>
      </c>
      <c r="G22" s="238"/>
      <c r="H22" s="330"/>
      <c r="I22" s="331"/>
      <c r="J22" s="331"/>
      <c r="K22" s="332"/>
    </row>
    <row r="23" spans="1:12" x14ac:dyDescent="0.25">
      <c r="A23" s="339" t="s">
        <v>10</v>
      </c>
      <c r="B23" s="340"/>
      <c r="C23" s="393"/>
      <c r="D23" s="394"/>
      <c r="E23" s="395"/>
      <c r="F23" s="393"/>
      <c r="G23" s="395"/>
      <c r="H23" s="333"/>
      <c r="I23" s="334"/>
      <c r="J23" s="334"/>
      <c r="K23" s="335"/>
    </row>
    <row r="24" spans="1:12" ht="15.75" thickBot="1" x14ac:dyDescent="0.3">
      <c r="A24" s="344" t="s">
        <v>11</v>
      </c>
      <c r="B24" s="345"/>
      <c r="C24" s="396"/>
      <c r="D24" s="397"/>
      <c r="E24" s="398"/>
      <c r="F24" s="396"/>
      <c r="G24" s="398"/>
      <c r="H24" s="336"/>
      <c r="I24" s="337"/>
      <c r="J24" s="337"/>
      <c r="K24" s="338"/>
    </row>
    <row r="25" spans="1:12" x14ac:dyDescent="0.25">
      <c r="E25" s="272"/>
      <c r="F25" s="272"/>
      <c r="G25" s="272"/>
    </row>
  </sheetData>
  <mergeCells count="50">
    <mergeCell ref="A21:E21"/>
    <mergeCell ref="F21:K21"/>
    <mergeCell ref="H22:K24"/>
    <mergeCell ref="E25:G25"/>
    <mergeCell ref="A23:B23"/>
    <mergeCell ref="A22:B22"/>
    <mergeCell ref="C22:E22"/>
    <mergeCell ref="F22:G22"/>
    <mergeCell ref="A24:B24"/>
    <mergeCell ref="C23:E23"/>
    <mergeCell ref="C24:E24"/>
    <mergeCell ref="F23:G23"/>
    <mergeCell ref="F24:G24"/>
    <mergeCell ref="A7:K7"/>
    <mergeCell ref="G9:K9"/>
    <mergeCell ref="B10:D10"/>
    <mergeCell ref="B11:D11"/>
    <mergeCell ref="F10:H10"/>
    <mergeCell ref="I10:K10"/>
    <mergeCell ref="F11:H11"/>
    <mergeCell ref="I11:K11"/>
    <mergeCell ref="A8:B8"/>
    <mergeCell ref="A9:B9"/>
    <mergeCell ref="B17:D17"/>
    <mergeCell ref="B18:D18"/>
    <mergeCell ref="B19:D19"/>
    <mergeCell ref="B20:D20"/>
    <mergeCell ref="B12:D12"/>
    <mergeCell ref="B13:D13"/>
    <mergeCell ref="B14:D14"/>
    <mergeCell ref="B15:D15"/>
    <mergeCell ref="B16:D16"/>
    <mergeCell ref="F17:H17"/>
    <mergeCell ref="F18:H18"/>
    <mergeCell ref="F19:H19"/>
    <mergeCell ref="F20:H20"/>
    <mergeCell ref="F12:H12"/>
    <mergeCell ref="F13:H13"/>
    <mergeCell ref="F14:H14"/>
    <mergeCell ref="F15:H15"/>
    <mergeCell ref="F16:H16"/>
    <mergeCell ref="I17:K17"/>
    <mergeCell ref="I18:K18"/>
    <mergeCell ref="I19:K19"/>
    <mergeCell ref="I20:K20"/>
    <mergeCell ref="I12:K12"/>
    <mergeCell ref="I13:K13"/>
    <mergeCell ref="I14:K14"/>
    <mergeCell ref="I15:K15"/>
    <mergeCell ref="I16:K16"/>
  </mergeCells>
  <pageMargins left="0.70866141732283472" right="0.70866141732283472" top="0.74803149606299213" bottom="0.74803149606299213" header="0.31496062992125984" footer="0.31496062992125984"/>
  <pageSetup scale="78" orientation="landscape" horizontalDpi="300" verticalDpi="30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3"/>
  <dimension ref="A6:AD22"/>
  <sheetViews>
    <sheetView showGridLines="0" workbookViewId="0">
      <selection activeCell="C15" sqref="C15"/>
    </sheetView>
  </sheetViews>
  <sheetFormatPr baseColWidth="10" defaultRowHeight="15" x14ac:dyDescent="0.25"/>
  <cols>
    <col min="1" max="1" width="4.5703125" style="12" bestFit="1" customWidth="1"/>
    <col min="2" max="2" width="46.7109375" style="12" customWidth="1"/>
    <col min="3" max="3" width="19.7109375" style="12" bestFit="1" customWidth="1"/>
    <col min="4" max="5" width="7.140625" style="12" customWidth="1"/>
    <col min="6" max="6" width="4.42578125" style="12" customWidth="1"/>
    <col min="7" max="7" width="2.7109375" style="12" customWidth="1"/>
    <col min="8" max="14" width="7.140625" style="12" customWidth="1"/>
    <col min="15" max="15" width="2" style="12" customWidth="1"/>
    <col min="16" max="16" width="4.85546875" style="12" customWidth="1"/>
    <col min="17" max="18" width="7.140625" style="12" customWidth="1"/>
    <col min="19" max="28" width="7.7109375" style="12" bestFit="1" customWidth="1"/>
    <col min="29" max="29" width="3.28515625" style="12" customWidth="1"/>
    <col min="30" max="30" width="4.42578125" style="12" customWidth="1"/>
    <col min="31" max="16384" width="11.42578125" style="12"/>
  </cols>
  <sheetData>
    <row r="6" spans="1:30" ht="15.75" thickBot="1" x14ac:dyDescent="0.3"/>
    <row r="7" spans="1:30" ht="16.5" customHeight="1" thickBot="1" x14ac:dyDescent="0.3">
      <c r="A7" s="260" t="s">
        <v>20</v>
      </c>
      <c r="B7" s="261"/>
      <c r="C7" s="261"/>
      <c r="D7" s="261"/>
      <c r="E7" s="261"/>
      <c r="F7" s="261"/>
      <c r="G7" s="261"/>
      <c r="H7" s="261"/>
      <c r="I7" s="261"/>
      <c r="J7" s="261"/>
      <c r="K7" s="261"/>
      <c r="L7" s="261"/>
      <c r="M7" s="261"/>
      <c r="N7" s="261"/>
      <c r="O7" s="261"/>
      <c r="P7" s="261"/>
      <c r="Q7" s="261"/>
      <c r="R7" s="261"/>
      <c r="S7" s="261"/>
      <c r="T7" s="261"/>
      <c r="U7" s="261"/>
      <c r="V7" s="261"/>
      <c r="W7" s="261"/>
      <c r="X7" s="261"/>
      <c r="Y7" s="261"/>
      <c r="Z7" s="261"/>
      <c r="AA7" s="261"/>
      <c r="AB7" s="261"/>
      <c r="AC7" s="261"/>
      <c r="AD7" s="262"/>
    </row>
    <row r="8" spans="1:30" ht="15.75" thickBot="1" x14ac:dyDescent="0.3">
      <c r="A8" s="260" t="s">
        <v>0</v>
      </c>
      <c r="B8" s="263"/>
      <c r="C8" s="13">
        <v>43605</v>
      </c>
      <c r="D8" s="260" t="s">
        <v>7</v>
      </c>
      <c r="E8" s="261"/>
      <c r="F8" s="261"/>
      <c r="G8" s="261"/>
      <c r="H8" s="262"/>
      <c r="I8" s="350" t="s">
        <v>24</v>
      </c>
      <c r="J8" s="351"/>
      <c r="K8" s="351"/>
      <c r="L8" s="352"/>
      <c r="M8" s="402" t="s">
        <v>1</v>
      </c>
      <c r="N8" s="293"/>
      <c r="O8" s="294"/>
      <c r="P8" s="403" t="s">
        <v>25</v>
      </c>
      <c r="Q8" s="351"/>
      <c r="R8" s="351"/>
      <c r="S8" s="352"/>
      <c r="T8" s="260" t="s">
        <v>2</v>
      </c>
      <c r="U8" s="261"/>
      <c r="V8" s="261"/>
      <c r="W8" s="262"/>
      <c r="X8" s="350">
        <v>1</v>
      </c>
      <c r="Y8" s="352"/>
      <c r="Z8" s="236" t="s">
        <v>3</v>
      </c>
      <c r="AA8" s="243"/>
      <c r="AB8" s="406"/>
      <c r="AC8" s="404">
        <v>6</v>
      </c>
      <c r="AD8" s="405"/>
    </row>
    <row r="9" spans="1:30" ht="15.75" thickBot="1" x14ac:dyDescent="0.3">
      <c r="A9" s="252" t="s">
        <v>21</v>
      </c>
      <c r="B9" s="253"/>
      <c r="C9" s="14" t="s">
        <v>14</v>
      </c>
      <c r="D9" s="252" t="s">
        <v>23</v>
      </c>
      <c r="E9" s="346"/>
      <c r="F9" s="346"/>
      <c r="G9" s="346"/>
      <c r="H9" s="280"/>
      <c r="I9" s="347" t="s">
        <v>24</v>
      </c>
      <c r="J9" s="348"/>
      <c r="K9" s="348"/>
      <c r="L9" s="401"/>
      <c r="M9" s="399" t="s">
        <v>43</v>
      </c>
      <c r="N9" s="399"/>
      <c r="O9" s="399"/>
      <c r="P9" s="399"/>
      <c r="Q9" s="275" t="s">
        <v>45</v>
      </c>
      <c r="R9" s="275"/>
      <c r="S9" s="275"/>
      <c r="T9" s="275"/>
      <c r="U9" s="275"/>
      <c r="V9" s="275"/>
      <c r="W9" s="275"/>
      <c r="X9" s="275"/>
      <c r="Y9" s="275"/>
      <c r="Z9" s="275"/>
      <c r="AA9" s="275"/>
      <c r="AB9" s="275"/>
      <c r="AC9" s="275"/>
      <c r="AD9" s="276"/>
    </row>
    <row r="10" spans="1:30" ht="15.75" thickBot="1" x14ac:dyDescent="0.3">
      <c r="A10" s="288" t="s">
        <v>4</v>
      </c>
      <c r="B10" s="290" t="s">
        <v>146</v>
      </c>
      <c r="C10" s="288" t="s">
        <v>316</v>
      </c>
      <c r="D10" s="292" t="s">
        <v>321</v>
      </c>
      <c r="E10" s="293"/>
      <c r="F10" s="293"/>
      <c r="G10" s="293"/>
      <c r="H10" s="293"/>
      <c r="I10" s="293"/>
      <c r="J10" s="293"/>
      <c r="K10" s="293"/>
      <c r="L10" s="293"/>
      <c r="M10" s="400"/>
      <c r="N10" s="400"/>
      <c r="O10" s="400"/>
      <c r="P10" s="400"/>
      <c r="Q10" s="293"/>
      <c r="R10" s="293"/>
      <c r="S10" s="293"/>
      <c r="T10" s="293"/>
      <c r="U10" s="293"/>
      <c r="V10" s="293"/>
      <c r="W10" s="293"/>
      <c r="X10" s="293"/>
      <c r="Y10" s="293"/>
      <c r="Z10" s="293"/>
      <c r="AA10" s="293"/>
      <c r="AB10" s="293"/>
      <c r="AC10" s="293"/>
      <c r="AD10" s="294"/>
    </row>
    <row r="11" spans="1:30" ht="15.75" thickBot="1" x14ac:dyDescent="0.3">
      <c r="A11" s="289"/>
      <c r="B11" s="291"/>
      <c r="C11" s="289"/>
      <c r="D11" s="113" t="s">
        <v>349</v>
      </c>
      <c r="E11" s="114" t="s">
        <v>350</v>
      </c>
      <c r="F11" s="358" t="s">
        <v>351</v>
      </c>
      <c r="G11" s="292"/>
      <c r="H11" s="114" t="s">
        <v>352</v>
      </c>
      <c r="I11" s="114" t="s">
        <v>353</v>
      </c>
      <c r="J11" s="114" t="s">
        <v>354</v>
      </c>
      <c r="K11" s="114" t="s">
        <v>355</v>
      </c>
      <c r="L11" s="114" t="s">
        <v>450</v>
      </c>
      <c r="M11" s="114" t="s">
        <v>357</v>
      </c>
      <c r="N11" s="114" t="s">
        <v>358</v>
      </c>
      <c r="O11" s="358" t="s">
        <v>359</v>
      </c>
      <c r="P11" s="292"/>
      <c r="Q11" s="114" t="s">
        <v>360</v>
      </c>
      <c r="R11" s="114" t="s">
        <v>361</v>
      </c>
      <c r="S11" s="114" t="s">
        <v>362</v>
      </c>
      <c r="T11" s="114" t="s">
        <v>363</v>
      </c>
      <c r="U11" s="114" t="s">
        <v>364</v>
      </c>
      <c r="V11" s="114" t="s">
        <v>365</v>
      </c>
      <c r="W11" s="114" t="s">
        <v>400</v>
      </c>
      <c r="X11" s="114" t="s">
        <v>401</v>
      </c>
      <c r="Y11" s="114" t="s">
        <v>402</v>
      </c>
      <c r="Z11" s="114" t="s">
        <v>403</v>
      </c>
      <c r="AA11" s="114" t="s">
        <v>451</v>
      </c>
      <c r="AB11" s="114" t="s">
        <v>452</v>
      </c>
      <c r="AC11" s="358" t="s">
        <v>453</v>
      </c>
      <c r="AD11" s="292"/>
    </row>
    <row r="12" spans="1:30" x14ac:dyDescent="0.25">
      <c r="A12" s="24">
        <v>1</v>
      </c>
      <c r="B12" s="7" t="s">
        <v>125</v>
      </c>
      <c r="C12" s="72">
        <v>15</v>
      </c>
      <c r="D12" s="163"/>
      <c r="E12" s="154"/>
      <c r="F12" s="154"/>
      <c r="G12" s="154"/>
      <c r="H12" s="154"/>
      <c r="I12" s="154"/>
      <c r="J12" s="154"/>
      <c r="K12" s="154"/>
      <c r="L12" s="154"/>
      <c r="M12" s="154"/>
      <c r="N12" s="154"/>
      <c r="O12" s="154"/>
      <c r="P12" s="154"/>
      <c r="Q12" s="154"/>
      <c r="R12" s="154"/>
      <c r="S12" s="154"/>
      <c r="T12" s="154"/>
      <c r="U12" s="154"/>
      <c r="V12" s="154"/>
      <c r="W12" s="154"/>
      <c r="X12" s="154"/>
      <c r="Y12" s="154"/>
      <c r="Z12" s="154"/>
      <c r="AA12" s="154"/>
      <c r="AB12" s="154"/>
      <c r="AC12" s="154"/>
      <c r="AD12" s="155"/>
    </row>
    <row r="13" spans="1:30" x14ac:dyDescent="0.25">
      <c r="A13" s="26">
        <v>2</v>
      </c>
      <c r="B13" s="4" t="s">
        <v>157</v>
      </c>
      <c r="C13" s="73">
        <v>20</v>
      </c>
      <c r="D13" s="156"/>
      <c r="E13" s="362"/>
      <c r="F13" s="362"/>
      <c r="G13" s="148"/>
      <c r="H13" s="148"/>
      <c r="I13" s="148"/>
      <c r="J13" s="148"/>
      <c r="K13" s="148"/>
      <c r="L13" s="148"/>
      <c r="M13" s="148"/>
      <c r="N13" s="148"/>
      <c r="O13" s="148"/>
      <c r="P13" s="148"/>
      <c r="Q13" s="148"/>
      <c r="R13" s="148"/>
      <c r="S13" s="148"/>
      <c r="T13" s="148"/>
      <c r="U13" s="148"/>
      <c r="V13" s="148"/>
      <c r="W13" s="148"/>
      <c r="X13" s="148"/>
      <c r="Y13" s="148"/>
      <c r="Z13" s="148"/>
      <c r="AA13" s="148"/>
      <c r="AB13" s="148"/>
      <c r="AC13" s="148"/>
      <c r="AD13" s="157"/>
    </row>
    <row r="14" spans="1:30" x14ac:dyDescent="0.25">
      <c r="A14" s="26">
        <v>3</v>
      </c>
      <c r="B14" s="4" t="s">
        <v>16</v>
      </c>
      <c r="C14" s="73">
        <v>120</v>
      </c>
      <c r="D14" s="156"/>
      <c r="E14" s="148"/>
      <c r="F14" s="148"/>
      <c r="G14" s="362"/>
      <c r="H14" s="362"/>
      <c r="I14" s="362"/>
      <c r="J14" s="362"/>
      <c r="K14" s="362"/>
      <c r="L14" s="362"/>
      <c r="M14" s="362"/>
      <c r="N14" s="362"/>
      <c r="O14" s="362"/>
      <c r="P14" s="148"/>
      <c r="Q14" s="148"/>
      <c r="R14" s="148"/>
      <c r="S14" s="148"/>
      <c r="T14" s="148"/>
      <c r="U14" s="148"/>
      <c r="V14" s="148"/>
      <c r="W14" s="148"/>
      <c r="X14" s="148"/>
      <c r="Y14" s="148"/>
      <c r="Z14" s="148"/>
      <c r="AA14" s="148"/>
      <c r="AB14" s="148"/>
      <c r="AC14" s="148"/>
      <c r="AD14" s="157"/>
    </row>
    <row r="15" spans="1:30" x14ac:dyDescent="0.25">
      <c r="A15" s="26">
        <v>4</v>
      </c>
      <c r="B15" s="4" t="s">
        <v>28</v>
      </c>
      <c r="C15" s="73">
        <v>55</v>
      </c>
      <c r="D15" s="156"/>
      <c r="E15" s="148"/>
      <c r="F15" s="148"/>
      <c r="G15" s="148"/>
      <c r="H15" s="148"/>
      <c r="I15" s="148"/>
      <c r="J15" s="148"/>
      <c r="K15" s="148"/>
      <c r="L15" s="148"/>
      <c r="M15" s="148"/>
      <c r="N15" s="148"/>
      <c r="O15" s="148"/>
      <c r="P15" s="362"/>
      <c r="Q15" s="362"/>
      <c r="R15" s="362"/>
      <c r="S15" s="362"/>
      <c r="T15" s="148"/>
      <c r="U15" s="148"/>
      <c r="V15" s="148"/>
      <c r="W15" s="148"/>
      <c r="X15" s="148"/>
      <c r="Y15" s="148"/>
      <c r="Z15" s="148"/>
      <c r="AA15" s="148"/>
      <c r="AB15" s="148"/>
      <c r="AC15" s="148"/>
      <c r="AD15" s="157"/>
    </row>
    <row r="16" spans="1:30" x14ac:dyDescent="0.25">
      <c r="A16" s="26">
        <v>5</v>
      </c>
      <c r="B16" s="4" t="s">
        <v>29</v>
      </c>
      <c r="C16" s="73">
        <f>2*60+20</f>
        <v>140</v>
      </c>
      <c r="D16" s="156"/>
      <c r="E16" s="148"/>
      <c r="F16" s="148"/>
      <c r="G16" s="148"/>
      <c r="H16" s="148"/>
      <c r="I16" s="148"/>
      <c r="J16" s="148"/>
      <c r="K16" s="148"/>
      <c r="L16" s="148"/>
      <c r="M16" s="148"/>
      <c r="N16" s="148"/>
      <c r="O16" s="148"/>
      <c r="P16" s="148"/>
      <c r="Q16" s="148"/>
      <c r="R16" s="148"/>
      <c r="S16" s="148"/>
      <c r="T16" s="362"/>
      <c r="U16" s="362"/>
      <c r="V16" s="362"/>
      <c r="W16" s="362"/>
      <c r="X16" s="362"/>
      <c r="Y16" s="362"/>
      <c r="Z16" s="362"/>
      <c r="AA16" s="362"/>
      <c r="AB16" s="362"/>
      <c r="AC16" s="362"/>
      <c r="AD16" s="157"/>
    </row>
    <row r="17" spans="1:30" ht="15.75" thickBot="1" x14ac:dyDescent="0.3">
      <c r="A17" s="28">
        <v>6</v>
      </c>
      <c r="B17" s="20" t="s">
        <v>161</v>
      </c>
      <c r="C17" s="74">
        <v>10</v>
      </c>
      <c r="D17" s="158"/>
      <c r="E17" s="159"/>
      <c r="F17" s="159"/>
      <c r="G17" s="159"/>
      <c r="H17" s="159"/>
      <c r="I17" s="159"/>
      <c r="J17" s="159"/>
      <c r="K17" s="159"/>
      <c r="L17" s="159"/>
      <c r="M17" s="159"/>
      <c r="N17" s="159"/>
      <c r="O17" s="159"/>
      <c r="P17" s="159"/>
      <c r="Q17" s="159"/>
      <c r="R17" s="159"/>
      <c r="S17" s="159"/>
      <c r="T17" s="159"/>
      <c r="U17" s="159"/>
      <c r="V17" s="159"/>
      <c r="W17" s="159"/>
      <c r="X17" s="159"/>
      <c r="Y17" s="159"/>
      <c r="Z17" s="159"/>
      <c r="AA17" s="159"/>
      <c r="AB17" s="159"/>
      <c r="AC17" s="159"/>
      <c r="AD17" s="185"/>
    </row>
    <row r="18" spans="1:30" ht="15.75" thickBot="1" x14ac:dyDescent="0.3">
      <c r="A18" s="236" t="s">
        <v>8</v>
      </c>
      <c r="B18" s="238"/>
      <c r="C18" s="51">
        <f>SUM(C12:C17)</f>
        <v>360</v>
      </c>
      <c r="D18" s="84"/>
      <c r="E18" s="83"/>
      <c r="F18" s="83"/>
      <c r="G18" s="83"/>
      <c r="H18" s="83"/>
      <c r="I18" s="83"/>
      <c r="J18" s="83"/>
      <c r="K18" s="83"/>
      <c r="L18" s="83"/>
      <c r="M18" s="83"/>
      <c r="N18" s="83"/>
      <c r="O18" s="83"/>
      <c r="P18" s="83"/>
      <c r="Q18" s="83"/>
      <c r="R18" s="83"/>
      <c r="S18" s="83"/>
      <c r="T18" s="83"/>
      <c r="U18" s="83"/>
      <c r="V18" s="83"/>
      <c r="W18" s="83"/>
      <c r="X18" s="83"/>
      <c r="Y18" s="83"/>
      <c r="Z18" s="83"/>
      <c r="AA18" s="83"/>
      <c r="AB18" s="83"/>
      <c r="AC18" s="83"/>
      <c r="AD18" s="85"/>
    </row>
    <row r="19" spans="1:30" ht="15.75" thickBot="1" x14ac:dyDescent="0.3">
      <c r="A19" s="236" t="s">
        <v>9</v>
      </c>
      <c r="B19" s="238"/>
      <c r="C19" s="236" t="s">
        <v>12</v>
      </c>
      <c r="D19" s="243"/>
      <c r="E19" s="243"/>
      <c r="F19" s="243"/>
      <c r="G19" s="238"/>
      <c r="H19" s="236" t="s">
        <v>13</v>
      </c>
      <c r="I19" s="243"/>
      <c r="J19" s="243"/>
      <c r="K19" s="243"/>
      <c r="L19" s="238"/>
      <c r="M19" s="268"/>
      <c r="N19" s="269"/>
      <c r="O19" s="269"/>
      <c r="P19" s="269"/>
      <c r="Q19" s="269"/>
      <c r="R19" s="269"/>
      <c r="S19" s="269"/>
      <c r="T19" s="269"/>
      <c r="U19" s="269"/>
      <c r="V19" s="269"/>
      <c r="W19" s="269"/>
      <c r="X19" s="269"/>
      <c r="Y19" s="269"/>
      <c r="Z19" s="269"/>
      <c r="AA19" s="269"/>
      <c r="AB19" s="269"/>
      <c r="AC19" s="269"/>
      <c r="AD19" s="270"/>
    </row>
    <row r="20" spans="1:30" x14ac:dyDescent="0.25">
      <c r="A20" s="239" t="s">
        <v>10</v>
      </c>
      <c r="B20" s="240"/>
      <c r="C20" s="359"/>
      <c r="D20" s="360"/>
      <c r="E20" s="360"/>
      <c r="F20" s="360"/>
      <c r="G20" s="361"/>
      <c r="H20" s="359"/>
      <c r="I20" s="360"/>
      <c r="J20" s="360"/>
      <c r="K20" s="360"/>
      <c r="L20" s="361"/>
      <c r="M20" s="271"/>
      <c r="N20" s="272"/>
      <c r="O20" s="272"/>
      <c r="P20" s="272"/>
      <c r="Q20" s="272"/>
      <c r="R20" s="272"/>
      <c r="S20" s="272"/>
      <c r="T20" s="272"/>
      <c r="U20" s="272"/>
      <c r="V20" s="272"/>
      <c r="W20" s="272"/>
      <c r="X20" s="272"/>
      <c r="Y20" s="272"/>
      <c r="Z20" s="272"/>
      <c r="AA20" s="272"/>
      <c r="AB20" s="272"/>
      <c r="AC20" s="272"/>
      <c r="AD20" s="273"/>
    </row>
    <row r="21" spans="1:30" ht="15.75" thickBot="1" x14ac:dyDescent="0.3">
      <c r="A21" s="241" t="s">
        <v>11</v>
      </c>
      <c r="B21" s="242"/>
      <c r="C21" s="355"/>
      <c r="D21" s="356"/>
      <c r="E21" s="356"/>
      <c r="F21" s="356"/>
      <c r="G21" s="357"/>
      <c r="H21" s="355"/>
      <c r="I21" s="356"/>
      <c r="J21" s="356"/>
      <c r="K21" s="356"/>
      <c r="L21" s="357"/>
      <c r="M21" s="274"/>
      <c r="N21" s="275"/>
      <c r="O21" s="275"/>
      <c r="P21" s="275"/>
      <c r="Q21" s="275"/>
      <c r="R21" s="275"/>
      <c r="S21" s="275"/>
      <c r="T21" s="275"/>
      <c r="U21" s="275"/>
      <c r="V21" s="275"/>
      <c r="W21" s="275"/>
      <c r="X21" s="275"/>
      <c r="Y21" s="275"/>
      <c r="Z21" s="275"/>
      <c r="AA21" s="275"/>
      <c r="AB21" s="275"/>
      <c r="AC21" s="275"/>
      <c r="AD21" s="276"/>
    </row>
    <row r="22" spans="1:30" x14ac:dyDescent="0.25">
      <c r="E22" s="272"/>
      <c r="F22" s="272"/>
      <c r="G22" s="272"/>
    </row>
  </sheetData>
  <mergeCells count="38">
    <mergeCell ref="T16:AC16"/>
    <mergeCell ref="AC11:AD11"/>
    <mergeCell ref="AC8:AD8"/>
    <mergeCell ref="Z8:AB8"/>
    <mergeCell ref="E13:F13"/>
    <mergeCell ref="O11:P11"/>
    <mergeCell ref="G14:O14"/>
    <mergeCell ref="P15:S15"/>
    <mergeCell ref="A7:AD7"/>
    <mergeCell ref="A8:B8"/>
    <mergeCell ref="D8:H8"/>
    <mergeCell ref="I8:L8"/>
    <mergeCell ref="M8:O8"/>
    <mergeCell ref="P8:S8"/>
    <mergeCell ref="T8:W8"/>
    <mergeCell ref="X8:Y8"/>
    <mergeCell ref="C10:C11"/>
    <mergeCell ref="D10:AD10"/>
    <mergeCell ref="A9:B9"/>
    <mergeCell ref="D9:H9"/>
    <mergeCell ref="I9:L9"/>
    <mergeCell ref="F11:G11"/>
    <mergeCell ref="H21:L21"/>
    <mergeCell ref="E22:G22"/>
    <mergeCell ref="M9:P9"/>
    <mergeCell ref="Q9:AD9"/>
    <mergeCell ref="A18:B18"/>
    <mergeCell ref="A19:B19"/>
    <mergeCell ref="C19:G19"/>
    <mergeCell ref="H19:L19"/>
    <mergeCell ref="M19:AD21"/>
    <mergeCell ref="A20:B20"/>
    <mergeCell ref="C20:G20"/>
    <mergeCell ref="H20:L20"/>
    <mergeCell ref="A21:B21"/>
    <mergeCell ref="C21:G21"/>
    <mergeCell ref="A10:A11"/>
    <mergeCell ref="B10:B11"/>
  </mergeCells>
  <pageMargins left="0.7" right="0.7" top="0.75" bottom="0.75" header="0.3" footer="0.3"/>
  <pageSetup paperSize="9" orientation="portrait" horizontalDpi="0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4">
    <pageSetUpPr fitToPage="1"/>
  </sheetPr>
  <dimension ref="A6:L21"/>
  <sheetViews>
    <sheetView topLeftCell="A12" zoomScale="64" zoomScaleNormal="64" workbookViewId="0">
      <selection activeCell="B14" sqref="B14:D14"/>
    </sheetView>
  </sheetViews>
  <sheetFormatPr baseColWidth="10" defaultColWidth="19.7109375" defaultRowHeight="15" x14ac:dyDescent="0.25"/>
  <cols>
    <col min="1" max="1" width="12" style="12" bestFit="1" customWidth="1"/>
    <col min="2" max="2" width="19.7109375" style="12"/>
    <col min="3" max="3" width="10.7109375" style="12" bestFit="1" customWidth="1"/>
    <col min="4" max="4" width="25" style="12" bestFit="1" customWidth="1"/>
    <col min="5" max="5" width="12.140625" style="12" bestFit="1" customWidth="1"/>
    <col min="6" max="6" width="25.42578125" style="12" bestFit="1" customWidth="1"/>
    <col min="7" max="7" width="13.85546875" style="12" bestFit="1" customWidth="1"/>
    <col min="8" max="8" width="17.7109375" style="12" bestFit="1" customWidth="1"/>
    <col min="9" max="9" width="8.28515625" style="12" customWidth="1"/>
    <col min="10" max="10" width="18" style="12" bestFit="1" customWidth="1"/>
    <col min="11" max="11" width="8.28515625" style="12" customWidth="1"/>
    <col min="12" max="16384" width="19.7109375" style="12"/>
  </cols>
  <sheetData>
    <row r="6" spans="1:12" ht="15.75" thickBot="1" x14ac:dyDescent="0.3"/>
    <row r="7" spans="1:12" ht="15.75" thickBot="1" x14ac:dyDescent="0.3">
      <c r="A7" s="236" t="s">
        <v>130</v>
      </c>
      <c r="B7" s="243"/>
      <c r="C7" s="243"/>
      <c r="D7" s="243"/>
      <c r="E7" s="243"/>
      <c r="F7" s="243"/>
      <c r="G7" s="243"/>
      <c r="H7" s="243"/>
      <c r="I7" s="243"/>
      <c r="J7" s="243"/>
      <c r="K7" s="238"/>
    </row>
    <row r="8" spans="1:12" ht="15.75" thickBot="1" x14ac:dyDescent="0.3">
      <c r="A8" s="260" t="s">
        <v>0</v>
      </c>
      <c r="B8" s="263"/>
      <c r="C8" s="13">
        <v>43605</v>
      </c>
      <c r="D8" s="56" t="s">
        <v>7</v>
      </c>
      <c r="E8" s="46" t="s">
        <v>24</v>
      </c>
      <c r="F8" s="56" t="s">
        <v>1</v>
      </c>
      <c r="G8" s="46" t="s">
        <v>25</v>
      </c>
      <c r="H8" s="56" t="s">
        <v>2</v>
      </c>
      <c r="I8" s="45">
        <v>1</v>
      </c>
      <c r="J8" s="56" t="s">
        <v>3</v>
      </c>
      <c r="K8" s="34">
        <v>6</v>
      </c>
    </row>
    <row r="9" spans="1:12" ht="15.75" thickBot="1" x14ac:dyDescent="0.3">
      <c r="A9" s="252" t="s">
        <v>21</v>
      </c>
      <c r="B9" s="253"/>
      <c r="C9" s="14" t="s">
        <v>14</v>
      </c>
      <c r="D9" s="56" t="s">
        <v>23</v>
      </c>
      <c r="E9" s="47" t="s">
        <v>24</v>
      </c>
      <c r="F9" s="56" t="s">
        <v>43</v>
      </c>
      <c r="G9" s="384" t="s">
        <v>45</v>
      </c>
      <c r="H9" s="385"/>
      <c r="I9" s="385"/>
      <c r="J9" s="385"/>
      <c r="K9" s="386"/>
    </row>
    <row r="10" spans="1:12" ht="15.75" customHeight="1" thickBot="1" x14ac:dyDescent="0.3">
      <c r="A10" s="57" t="s">
        <v>4</v>
      </c>
      <c r="B10" s="301" t="s">
        <v>146</v>
      </c>
      <c r="C10" s="302"/>
      <c r="D10" s="303"/>
      <c r="E10" s="57" t="s">
        <v>132</v>
      </c>
      <c r="F10" s="236" t="s">
        <v>131</v>
      </c>
      <c r="G10" s="243"/>
      <c r="H10" s="238"/>
      <c r="I10" s="236" t="s">
        <v>135</v>
      </c>
      <c r="J10" s="243"/>
      <c r="K10" s="238"/>
    </row>
    <row r="11" spans="1:12" ht="110.25" customHeight="1" x14ac:dyDescent="0.25">
      <c r="A11" s="42">
        <v>1</v>
      </c>
      <c r="B11" s="413" t="s">
        <v>125</v>
      </c>
      <c r="C11" s="414"/>
      <c r="D11" s="415"/>
      <c r="E11" s="48"/>
      <c r="F11" s="390" t="s">
        <v>164</v>
      </c>
      <c r="G11" s="391"/>
      <c r="H11" s="392"/>
      <c r="I11" s="416"/>
      <c r="J11" s="417"/>
      <c r="K11" s="418"/>
      <c r="L11"/>
    </row>
    <row r="12" spans="1:12" ht="183" customHeight="1" x14ac:dyDescent="0.25">
      <c r="A12" s="26">
        <v>2</v>
      </c>
      <c r="B12" s="407" t="s">
        <v>157</v>
      </c>
      <c r="C12" s="408"/>
      <c r="D12" s="409"/>
      <c r="E12" s="27"/>
      <c r="F12" s="372" t="s">
        <v>165</v>
      </c>
      <c r="G12" s="373"/>
      <c r="H12" s="374"/>
      <c r="I12" s="410"/>
      <c r="J12" s="411"/>
      <c r="K12" s="412"/>
      <c r="L12"/>
    </row>
    <row r="13" spans="1:12" ht="148.5" customHeight="1" x14ac:dyDescent="0.25">
      <c r="A13" s="26">
        <v>3</v>
      </c>
      <c r="B13" s="407" t="s">
        <v>16</v>
      </c>
      <c r="C13" s="408"/>
      <c r="D13" s="409"/>
      <c r="E13" s="27"/>
      <c r="F13" s="372" t="s">
        <v>158</v>
      </c>
      <c r="G13" s="373"/>
      <c r="H13" s="374"/>
      <c r="I13" s="410"/>
      <c r="J13" s="411"/>
      <c r="K13" s="412"/>
      <c r="L13"/>
    </row>
    <row r="14" spans="1:12" ht="139.5" customHeight="1" x14ac:dyDescent="0.25">
      <c r="A14" s="26">
        <v>4</v>
      </c>
      <c r="B14" s="407" t="s">
        <v>28</v>
      </c>
      <c r="C14" s="408"/>
      <c r="D14" s="409"/>
      <c r="E14" s="27"/>
      <c r="F14" s="372" t="s">
        <v>159</v>
      </c>
      <c r="G14" s="373"/>
      <c r="H14" s="374"/>
      <c r="I14" s="410"/>
      <c r="J14" s="411"/>
      <c r="K14" s="412"/>
      <c r="L14"/>
    </row>
    <row r="15" spans="1:12" ht="135.75" customHeight="1" x14ac:dyDescent="0.25">
      <c r="A15" s="26">
        <v>5</v>
      </c>
      <c r="B15" s="407" t="s">
        <v>29</v>
      </c>
      <c r="C15" s="408"/>
      <c r="D15" s="409"/>
      <c r="E15" s="27"/>
      <c r="F15" s="372" t="s">
        <v>160</v>
      </c>
      <c r="G15" s="373"/>
      <c r="H15" s="374"/>
      <c r="I15" s="410"/>
      <c r="J15" s="411"/>
      <c r="K15" s="412"/>
      <c r="L15"/>
    </row>
    <row r="16" spans="1:12" ht="167.25" customHeight="1" thickBot="1" x14ac:dyDescent="0.3">
      <c r="A16" s="26">
        <v>6</v>
      </c>
      <c r="B16" s="407" t="s">
        <v>161</v>
      </c>
      <c r="C16" s="408"/>
      <c r="D16" s="409"/>
      <c r="E16" s="27"/>
      <c r="F16" s="375" t="s">
        <v>166</v>
      </c>
      <c r="G16" s="376"/>
      <c r="H16" s="377"/>
      <c r="I16" s="410"/>
      <c r="J16" s="411"/>
      <c r="K16" s="412"/>
      <c r="L16"/>
    </row>
    <row r="17" spans="1:11" ht="46.5" customHeight="1" thickBot="1" x14ac:dyDescent="0.3">
      <c r="A17" s="325" t="s">
        <v>134</v>
      </c>
      <c r="B17" s="326"/>
      <c r="C17" s="326"/>
      <c r="D17" s="326"/>
      <c r="E17" s="327"/>
      <c r="F17" s="328" t="s">
        <v>133</v>
      </c>
      <c r="G17" s="328"/>
      <c r="H17" s="328"/>
      <c r="I17" s="328"/>
      <c r="J17" s="328"/>
      <c r="K17" s="329"/>
    </row>
    <row r="18" spans="1:11" ht="15.75" thickBot="1" x14ac:dyDescent="0.3">
      <c r="A18" s="260" t="s">
        <v>9</v>
      </c>
      <c r="B18" s="262"/>
      <c r="C18" s="236" t="s">
        <v>12</v>
      </c>
      <c r="D18" s="243"/>
      <c r="E18" s="238"/>
      <c r="F18" s="236" t="s">
        <v>13</v>
      </c>
      <c r="G18" s="238"/>
      <c r="H18" s="330"/>
      <c r="I18" s="331"/>
      <c r="J18" s="331"/>
      <c r="K18" s="332"/>
    </row>
    <row r="19" spans="1:11" x14ac:dyDescent="0.25">
      <c r="A19" s="339" t="s">
        <v>10</v>
      </c>
      <c r="B19" s="340"/>
      <c r="C19" s="393"/>
      <c r="D19" s="394"/>
      <c r="E19" s="395"/>
      <c r="F19" s="393"/>
      <c r="G19" s="395"/>
      <c r="H19" s="333"/>
      <c r="I19" s="334"/>
      <c r="J19" s="334"/>
      <c r="K19" s="335"/>
    </row>
    <row r="20" spans="1:11" ht="15.75" thickBot="1" x14ac:dyDescent="0.3">
      <c r="A20" s="344" t="s">
        <v>11</v>
      </c>
      <c r="B20" s="345"/>
      <c r="C20" s="396"/>
      <c r="D20" s="397"/>
      <c r="E20" s="398"/>
      <c r="F20" s="396"/>
      <c r="G20" s="398"/>
      <c r="H20" s="336"/>
      <c r="I20" s="337"/>
      <c r="J20" s="337"/>
      <c r="K20" s="338"/>
    </row>
    <row r="21" spans="1:11" x14ac:dyDescent="0.25">
      <c r="E21" s="272"/>
      <c r="F21" s="272"/>
      <c r="G21" s="272"/>
    </row>
  </sheetData>
  <mergeCells count="38">
    <mergeCell ref="A7:K7"/>
    <mergeCell ref="A8:B8"/>
    <mergeCell ref="A9:B9"/>
    <mergeCell ref="G9:K9"/>
    <mergeCell ref="B10:D10"/>
    <mergeCell ref="F10:H10"/>
    <mergeCell ref="I10:K10"/>
    <mergeCell ref="B11:D11"/>
    <mergeCell ref="F11:H11"/>
    <mergeCell ref="I11:K11"/>
    <mergeCell ref="B12:D12"/>
    <mergeCell ref="F12:H12"/>
    <mergeCell ref="I12:K12"/>
    <mergeCell ref="B13:D13"/>
    <mergeCell ref="F13:H13"/>
    <mergeCell ref="I13:K13"/>
    <mergeCell ref="B14:D14"/>
    <mergeCell ref="F14:H14"/>
    <mergeCell ref="I14:K14"/>
    <mergeCell ref="B15:D15"/>
    <mergeCell ref="F15:H15"/>
    <mergeCell ref="I15:K15"/>
    <mergeCell ref="B16:D16"/>
    <mergeCell ref="F16:H16"/>
    <mergeCell ref="I16:K16"/>
    <mergeCell ref="E21:G21"/>
    <mergeCell ref="A17:E17"/>
    <mergeCell ref="F17:K17"/>
    <mergeCell ref="A18:B18"/>
    <mergeCell ref="C18:E18"/>
    <mergeCell ref="F18:G18"/>
    <mergeCell ref="H18:K20"/>
    <mergeCell ref="A19:B19"/>
    <mergeCell ref="C19:E19"/>
    <mergeCell ref="F19:G19"/>
    <mergeCell ref="A20:B20"/>
    <mergeCell ref="C20:E20"/>
    <mergeCell ref="F20:G20"/>
  </mergeCells>
  <pageMargins left="0.70866141732283472" right="0.70866141732283472" top="0.74803149606299213" bottom="0.74803149606299213" header="0.31496062992125984" footer="0.31496062992125984"/>
  <pageSetup scale="72" orientation="landscape" horizontalDpi="300" verticalDpi="30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5"/>
  <dimension ref="A6:AP35"/>
  <sheetViews>
    <sheetView showGridLines="0" zoomScale="87" zoomScaleNormal="87" workbookViewId="0">
      <selection activeCell="B12" sqref="B12"/>
    </sheetView>
  </sheetViews>
  <sheetFormatPr baseColWidth="10" defaultRowHeight="15" x14ac:dyDescent="0.25"/>
  <cols>
    <col min="1" max="1" width="4.5703125" style="12" bestFit="1" customWidth="1"/>
    <col min="2" max="2" width="48.28515625" style="12" customWidth="1"/>
    <col min="3" max="3" width="19.7109375" style="12" bestFit="1" customWidth="1"/>
    <col min="4" max="4" width="6" style="12" customWidth="1"/>
    <col min="5" max="5" width="6.7109375" style="12" bestFit="1" customWidth="1"/>
    <col min="6" max="8" width="7.7109375" style="12" bestFit="1" customWidth="1"/>
    <col min="9" max="9" width="2.28515625" style="12" customWidth="1"/>
    <col min="10" max="10" width="6.42578125" style="12" customWidth="1"/>
    <col min="11" max="11" width="7.7109375" style="12" bestFit="1" customWidth="1"/>
    <col min="12" max="12" width="4.5703125" style="12" customWidth="1"/>
    <col min="13" max="13" width="4.85546875" style="12" customWidth="1"/>
    <col min="14" max="14" width="2.42578125" style="12" customWidth="1"/>
    <col min="15" max="15" width="5.5703125" style="12" customWidth="1"/>
    <col min="16" max="16" width="6" style="12" customWidth="1"/>
    <col min="17" max="17" width="1.7109375" style="12" customWidth="1"/>
    <col min="18" max="18" width="2.5703125" style="12" customWidth="1"/>
    <col min="19" max="19" width="5.140625" style="12" customWidth="1"/>
    <col min="20" max="20" width="2.7109375" style="12" customWidth="1"/>
    <col min="21" max="21" width="7.7109375" style="12" customWidth="1"/>
    <col min="22" max="22" width="5.85546875" style="12" customWidth="1"/>
    <col min="23" max="23" width="2.5703125" style="12" customWidth="1"/>
    <col min="24" max="24" width="7.7109375" style="12" customWidth="1"/>
    <col min="25" max="25" width="3" style="12" customWidth="1"/>
    <col min="26" max="26" width="7.7109375" style="12" bestFit="1" customWidth="1"/>
    <col min="27" max="27" width="2.28515625" style="12" customWidth="1"/>
    <col min="28" max="28" width="4.28515625" style="93" customWidth="1"/>
    <col min="29" max="30" width="2.7109375" style="12" customWidth="1"/>
    <col min="31" max="31" width="7.7109375" style="12" bestFit="1" customWidth="1"/>
    <col min="32" max="32" width="5" style="12" customWidth="1"/>
    <col min="33" max="33" width="3.140625" style="12" customWidth="1"/>
    <col min="34" max="34" width="11" style="12" bestFit="1" customWidth="1"/>
    <col min="35" max="35" width="2.28515625" style="12" customWidth="1"/>
    <col min="36" max="36" width="3.5703125" style="12" customWidth="1"/>
    <col min="37" max="37" width="3.5703125" style="93" customWidth="1"/>
    <col min="38" max="38" width="2.140625" style="12" customWidth="1"/>
    <col min="39" max="39" width="7.42578125" style="12" customWidth="1"/>
    <col min="40" max="40" width="3.28515625" style="12" customWidth="1"/>
    <col min="41" max="42" width="9.7109375" style="12" bestFit="1" customWidth="1"/>
    <col min="43" max="16384" width="11.42578125" style="12"/>
  </cols>
  <sheetData>
    <row r="6" spans="1:42" ht="15.75" thickBot="1" x14ac:dyDescent="0.3"/>
    <row r="7" spans="1:42" ht="16.5" customHeight="1" thickBot="1" x14ac:dyDescent="0.3">
      <c r="A7" s="260" t="s">
        <v>20</v>
      </c>
      <c r="B7" s="261"/>
      <c r="C7" s="261"/>
      <c r="D7" s="261"/>
      <c r="E7" s="261"/>
      <c r="F7" s="261"/>
      <c r="G7" s="261"/>
      <c r="H7" s="261"/>
      <c r="I7" s="261"/>
      <c r="J7" s="261"/>
      <c r="K7" s="261"/>
      <c r="L7" s="261"/>
      <c r="M7" s="261"/>
      <c r="N7" s="261"/>
      <c r="O7" s="261"/>
      <c r="P7" s="261"/>
      <c r="Q7" s="261"/>
      <c r="R7" s="261"/>
      <c r="S7" s="261"/>
      <c r="T7" s="261"/>
      <c r="U7" s="261"/>
      <c r="V7" s="261"/>
      <c r="W7" s="261"/>
      <c r="X7" s="261"/>
      <c r="Y7" s="261"/>
      <c r="Z7" s="261"/>
      <c r="AA7" s="261"/>
      <c r="AB7" s="261"/>
      <c r="AC7" s="261"/>
      <c r="AD7" s="261"/>
      <c r="AE7" s="261"/>
      <c r="AF7" s="261"/>
      <c r="AG7" s="261"/>
      <c r="AH7" s="261"/>
      <c r="AI7" s="261"/>
      <c r="AJ7" s="261"/>
      <c r="AK7" s="261"/>
      <c r="AL7" s="261"/>
      <c r="AM7" s="261"/>
      <c r="AN7" s="261"/>
      <c r="AO7" s="261"/>
      <c r="AP7" s="262"/>
    </row>
    <row r="8" spans="1:42" ht="15.75" thickBot="1" x14ac:dyDescent="0.3">
      <c r="A8" s="260" t="s">
        <v>0</v>
      </c>
      <c r="B8" s="263"/>
      <c r="C8" s="13">
        <v>43605</v>
      </c>
      <c r="D8" s="260" t="s">
        <v>7</v>
      </c>
      <c r="E8" s="261"/>
      <c r="F8" s="262"/>
      <c r="G8" s="351" t="s">
        <v>30</v>
      </c>
      <c r="H8" s="351"/>
      <c r="I8" s="351"/>
      <c r="J8" s="351"/>
      <c r="K8" s="261" t="s">
        <v>1</v>
      </c>
      <c r="L8" s="263"/>
      <c r="M8" s="262"/>
      <c r="N8" s="353" t="s">
        <v>136</v>
      </c>
      <c r="O8" s="351"/>
      <c r="P8" s="351"/>
      <c r="Q8" s="351"/>
      <c r="R8" s="351"/>
      <c r="S8" s="351"/>
      <c r="T8" s="263" t="s">
        <v>2</v>
      </c>
      <c r="U8" s="243"/>
      <c r="V8" s="243"/>
      <c r="W8" s="243"/>
      <c r="X8" s="238"/>
      <c r="Y8" s="419">
        <v>1</v>
      </c>
      <c r="Z8" s="420"/>
      <c r="AA8" s="420"/>
      <c r="AB8" s="420"/>
      <c r="AC8" s="420"/>
      <c r="AD8" s="421"/>
      <c r="AE8" s="236" t="s">
        <v>3</v>
      </c>
      <c r="AF8" s="243"/>
      <c r="AG8" s="243"/>
      <c r="AH8" s="243"/>
      <c r="AI8" s="243"/>
      <c r="AJ8" s="243"/>
      <c r="AK8" s="420">
        <v>19</v>
      </c>
      <c r="AL8" s="420"/>
      <c r="AM8" s="420"/>
      <c r="AN8" s="420"/>
      <c r="AO8" s="420"/>
      <c r="AP8" s="421"/>
    </row>
    <row r="9" spans="1:42" ht="15.75" thickBot="1" x14ac:dyDescent="0.3">
      <c r="A9" s="252" t="s">
        <v>21</v>
      </c>
      <c r="B9" s="253"/>
      <c r="C9" s="14" t="s">
        <v>24</v>
      </c>
      <c r="D9" s="252" t="s">
        <v>23</v>
      </c>
      <c r="E9" s="346"/>
      <c r="F9" s="280"/>
      <c r="G9" s="348" t="s">
        <v>30</v>
      </c>
      <c r="H9" s="348"/>
      <c r="I9" s="348"/>
      <c r="J9" s="401"/>
      <c r="K9" s="236" t="s">
        <v>43</v>
      </c>
      <c r="L9" s="243"/>
      <c r="M9" s="243"/>
      <c r="N9" s="243"/>
      <c r="O9" s="238"/>
      <c r="P9" s="275" t="s">
        <v>46</v>
      </c>
      <c r="Q9" s="275"/>
      <c r="R9" s="275"/>
      <c r="S9" s="275"/>
      <c r="T9" s="275"/>
      <c r="U9" s="275"/>
      <c r="V9" s="275"/>
      <c r="W9" s="275"/>
      <c r="X9" s="275"/>
      <c r="Y9" s="275"/>
      <c r="Z9" s="275"/>
      <c r="AA9" s="275"/>
      <c r="AB9" s="275"/>
      <c r="AC9" s="275"/>
      <c r="AD9" s="275"/>
      <c r="AE9" s="275"/>
      <c r="AF9" s="275"/>
      <c r="AG9" s="275"/>
      <c r="AH9" s="275"/>
      <c r="AI9" s="275"/>
      <c r="AJ9" s="275"/>
      <c r="AK9" s="275"/>
      <c r="AL9" s="275"/>
      <c r="AM9" s="275"/>
      <c r="AN9" s="275"/>
      <c r="AO9" s="275"/>
      <c r="AP9" s="276"/>
    </row>
    <row r="10" spans="1:42" ht="15.75" thickBot="1" x14ac:dyDescent="0.3">
      <c r="A10" s="288" t="s">
        <v>4</v>
      </c>
      <c r="B10" s="290" t="s">
        <v>146</v>
      </c>
      <c r="C10" s="288" t="s">
        <v>5</v>
      </c>
      <c r="D10" s="292" t="s">
        <v>321</v>
      </c>
      <c r="E10" s="293"/>
      <c r="F10" s="293"/>
      <c r="G10" s="293"/>
      <c r="H10" s="293"/>
      <c r="I10" s="293"/>
      <c r="J10" s="293"/>
      <c r="K10" s="293"/>
      <c r="L10" s="293"/>
      <c r="M10" s="293"/>
      <c r="N10" s="293"/>
      <c r="O10" s="293"/>
      <c r="P10" s="293"/>
      <c r="Q10" s="293"/>
      <c r="R10" s="293"/>
      <c r="S10" s="293"/>
      <c r="T10" s="293"/>
      <c r="U10" s="293"/>
      <c r="V10" s="293"/>
      <c r="W10" s="293"/>
      <c r="X10" s="293"/>
      <c r="Y10" s="293"/>
      <c r="Z10" s="293"/>
      <c r="AA10" s="293"/>
      <c r="AB10" s="293"/>
      <c r="AC10" s="293"/>
      <c r="AD10" s="293"/>
      <c r="AE10" s="293"/>
      <c r="AF10" s="293"/>
      <c r="AG10" s="293"/>
      <c r="AH10" s="293"/>
      <c r="AI10" s="293"/>
      <c r="AJ10" s="293"/>
      <c r="AK10" s="293"/>
      <c r="AL10" s="293"/>
      <c r="AM10" s="293"/>
      <c r="AN10" s="293"/>
      <c r="AO10" s="293"/>
      <c r="AP10" s="294"/>
    </row>
    <row r="11" spans="1:42" ht="15.75" thickBot="1" x14ac:dyDescent="0.3">
      <c r="A11" s="289"/>
      <c r="B11" s="291"/>
      <c r="C11" s="289"/>
      <c r="D11" s="121" t="s">
        <v>455</v>
      </c>
      <c r="E11" s="122" t="s">
        <v>456</v>
      </c>
      <c r="F11" s="122" t="s">
        <v>457</v>
      </c>
      <c r="G11" s="122" t="s">
        <v>458</v>
      </c>
      <c r="H11" s="122" t="s">
        <v>459</v>
      </c>
      <c r="I11" s="358" t="s">
        <v>460</v>
      </c>
      <c r="J11" s="292"/>
      <c r="K11" s="122" t="s">
        <v>461</v>
      </c>
      <c r="L11" s="358" t="s">
        <v>462</v>
      </c>
      <c r="M11" s="292"/>
      <c r="N11" s="358" t="s">
        <v>463</v>
      </c>
      <c r="O11" s="292"/>
      <c r="P11" s="358" t="s">
        <v>464</v>
      </c>
      <c r="Q11" s="292"/>
      <c r="R11" s="358" t="s">
        <v>465</v>
      </c>
      <c r="S11" s="292"/>
      <c r="T11" s="358" t="s">
        <v>466</v>
      </c>
      <c r="U11" s="292"/>
      <c r="V11" s="358" t="s">
        <v>467</v>
      </c>
      <c r="W11" s="292"/>
      <c r="X11" s="358" t="s">
        <v>468</v>
      </c>
      <c r="Y11" s="292"/>
      <c r="Z11" s="122" t="s">
        <v>469</v>
      </c>
      <c r="AA11" s="358" t="s">
        <v>470</v>
      </c>
      <c r="AB11" s="369"/>
      <c r="AC11" s="292"/>
      <c r="AD11" s="358" t="s">
        <v>471</v>
      </c>
      <c r="AE11" s="292"/>
      <c r="AF11" s="358" t="s">
        <v>472</v>
      </c>
      <c r="AG11" s="292"/>
      <c r="AH11" s="122" t="s">
        <v>473</v>
      </c>
      <c r="AI11" s="358" t="s">
        <v>475</v>
      </c>
      <c r="AJ11" s="369"/>
      <c r="AK11" s="369"/>
      <c r="AL11" s="292"/>
      <c r="AM11" s="358" t="s">
        <v>474</v>
      </c>
      <c r="AN11" s="292"/>
      <c r="AO11" s="122"/>
      <c r="AP11" s="123"/>
    </row>
    <row r="12" spans="1:42" x14ac:dyDescent="0.25">
      <c r="A12" s="24">
        <v>1</v>
      </c>
      <c r="B12" s="9" t="s">
        <v>162</v>
      </c>
      <c r="C12" s="72">
        <v>60</v>
      </c>
      <c r="D12" s="163"/>
      <c r="E12" s="154"/>
      <c r="F12" s="154"/>
      <c r="G12" s="154"/>
      <c r="H12" s="154"/>
      <c r="I12" s="154"/>
      <c r="J12" s="154"/>
      <c r="K12" s="154"/>
      <c r="L12" s="154"/>
      <c r="M12" s="154"/>
      <c r="N12" s="154"/>
      <c r="O12" s="154"/>
      <c r="P12" s="154"/>
      <c r="Q12" s="154"/>
      <c r="R12" s="154"/>
      <c r="S12" s="154"/>
      <c r="T12" s="154"/>
      <c r="U12" s="154"/>
      <c r="V12" s="154"/>
      <c r="W12" s="154"/>
      <c r="X12" s="154"/>
      <c r="Y12" s="154"/>
      <c r="Z12" s="154"/>
      <c r="AA12" s="154"/>
      <c r="AB12" s="110"/>
      <c r="AC12" s="154"/>
      <c r="AD12" s="154"/>
      <c r="AE12" s="154"/>
      <c r="AF12" s="154"/>
      <c r="AG12" s="154"/>
      <c r="AH12" s="154"/>
      <c r="AI12" s="154"/>
      <c r="AJ12" s="154"/>
      <c r="AK12" s="110"/>
      <c r="AL12" s="154"/>
      <c r="AM12" s="154"/>
      <c r="AN12" s="154"/>
      <c r="AO12" s="154"/>
      <c r="AP12" s="155"/>
    </row>
    <row r="13" spans="1:42" x14ac:dyDescent="0.25">
      <c r="A13" s="26">
        <v>2</v>
      </c>
      <c r="B13" s="9" t="s">
        <v>171</v>
      </c>
      <c r="C13" s="73">
        <v>60</v>
      </c>
      <c r="D13" s="156"/>
      <c r="E13" s="143"/>
      <c r="F13" s="148"/>
      <c r="G13" s="148"/>
      <c r="H13" s="148"/>
      <c r="I13" s="148"/>
      <c r="J13" s="148"/>
      <c r="K13" s="148"/>
      <c r="L13" s="148"/>
      <c r="M13" s="148"/>
      <c r="N13" s="148"/>
      <c r="O13" s="148"/>
      <c r="P13" s="148"/>
      <c r="Q13" s="148"/>
      <c r="R13" s="148"/>
      <c r="S13" s="148"/>
      <c r="T13" s="148"/>
      <c r="U13" s="148"/>
      <c r="V13" s="148"/>
      <c r="W13" s="148"/>
      <c r="X13" s="148"/>
      <c r="Y13" s="148"/>
      <c r="Z13" s="148"/>
      <c r="AA13" s="148"/>
      <c r="AB13" s="162"/>
      <c r="AC13" s="148"/>
      <c r="AD13" s="148"/>
      <c r="AE13" s="148"/>
      <c r="AF13" s="148"/>
      <c r="AG13" s="148"/>
      <c r="AH13" s="148"/>
      <c r="AI13" s="148"/>
      <c r="AJ13" s="148"/>
      <c r="AK13" s="162"/>
      <c r="AL13" s="148"/>
      <c r="AM13" s="148"/>
      <c r="AN13" s="148"/>
      <c r="AO13" s="148"/>
      <c r="AP13" s="157"/>
    </row>
    <row r="14" spans="1:42" x14ac:dyDescent="0.25">
      <c r="A14" s="26">
        <v>3</v>
      </c>
      <c r="B14" s="9" t="s">
        <v>16</v>
      </c>
      <c r="C14" s="73">
        <v>120</v>
      </c>
      <c r="D14" s="156"/>
      <c r="E14" s="148"/>
      <c r="F14" s="362"/>
      <c r="G14" s="362"/>
      <c r="H14" s="148"/>
      <c r="I14" s="148"/>
      <c r="J14" s="148"/>
      <c r="K14" s="148"/>
      <c r="L14" s="148"/>
      <c r="M14" s="148"/>
      <c r="N14" s="148"/>
      <c r="O14" s="148"/>
      <c r="P14" s="148"/>
      <c r="Q14" s="148"/>
      <c r="R14" s="148"/>
      <c r="S14" s="148"/>
      <c r="T14" s="148"/>
      <c r="U14" s="148"/>
      <c r="V14" s="148"/>
      <c r="W14" s="148"/>
      <c r="X14" s="148"/>
      <c r="Y14" s="148"/>
      <c r="Z14" s="148"/>
      <c r="AA14" s="148"/>
      <c r="AB14" s="162"/>
      <c r="AC14" s="148"/>
      <c r="AD14" s="148"/>
      <c r="AE14" s="148"/>
      <c r="AF14" s="148"/>
      <c r="AG14" s="148"/>
      <c r="AH14" s="148"/>
      <c r="AI14" s="148"/>
      <c r="AJ14" s="148"/>
      <c r="AK14" s="162"/>
      <c r="AL14" s="148"/>
      <c r="AM14" s="148"/>
      <c r="AN14" s="148"/>
      <c r="AO14" s="148"/>
      <c r="AP14" s="157"/>
    </row>
    <row r="15" spans="1:42" x14ac:dyDescent="0.25">
      <c r="A15" s="26">
        <v>4</v>
      </c>
      <c r="B15" s="9" t="s">
        <v>426</v>
      </c>
      <c r="C15" s="73">
        <f>38*2</f>
        <v>76</v>
      </c>
      <c r="D15" s="156"/>
      <c r="E15" s="148"/>
      <c r="F15" s="148"/>
      <c r="G15" s="148"/>
      <c r="H15" s="362"/>
      <c r="I15" s="362"/>
      <c r="J15" s="148"/>
      <c r="K15" s="148"/>
      <c r="L15" s="148"/>
      <c r="M15" s="148"/>
      <c r="N15" s="148"/>
      <c r="O15" s="148"/>
      <c r="P15" s="148"/>
      <c r="Q15" s="148"/>
      <c r="R15" s="148"/>
      <c r="S15" s="148"/>
      <c r="T15" s="148"/>
      <c r="U15" s="148"/>
      <c r="V15" s="148"/>
      <c r="W15" s="148"/>
      <c r="X15" s="148"/>
      <c r="Y15" s="148"/>
      <c r="Z15" s="148"/>
      <c r="AA15" s="148"/>
      <c r="AB15" s="162"/>
      <c r="AC15" s="148"/>
      <c r="AD15" s="148"/>
      <c r="AE15" s="148"/>
      <c r="AF15" s="148"/>
      <c r="AG15" s="148"/>
      <c r="AH15" s="148"/>
      <c r="AI15" s="148"/>
      <c r="AJ15" s="148"/>
      <c r="AK15" s="162"/>
      <c r="AL15" s="148"/>
      <c r="AM15" s="148"/>
      <c r="AN15" s="148"/>
      <c r="AO15" s="148"/>
      <c r="AP15" s="157"/>
    </row>
    <row r="16" spans="1:42" x14ac:dyDescent="0.25">
      <c r="A16" s="26">
        <v>5</v>
      </c>
      <c r="B16" s="9" t="s">
        <v>413</v>
      </c>
      <c r="C16" s="73">
        <f>68*2</f>
        <v>136</v>
      </c>
      <c r="D16" s="156"/>
      <c r="E16" s="148"/>
      <c r="F16" s="148"/>
      <c r="G16" s="148"/>
      <c r="H16" s="148"/>
      <c r="I16" s="148"/>
      <c r="J16" s="362"/>
      <c r="K16" s="362"/>
      <c r="L16" s="362"/>
      <c r="M16" s="148"/>
      <c r="N16" s="148"/>
      <c r="O16" s="148"/>
      <c r="P16" s="148"/>
      <c r="Q16" s="148"/>
      <c r="R16" s="148"/>
      <c r="S16" s="148"/>
      <c r="T16" s="148"/>
      <c r="U16" s="148"/>
      <c r="V16" s="148"/>
      <c r="W16" s="148"/>
      <c r="X16" s="148"/>
      <c r="Y16" s="148"/>
      <c r="Z16" s="148"/>
      <c r="AA16" s="148"/>
      <c r="AB16" s="162"/>
      <c r="AC16" s="148"/>
      <c r="AD16" s="148"/>
      <c r="AE16" s="148"/>
      <c r="AF16" s="148"/>
      <c r="AG16" s="148"/>
      <c r="AH16" s="148"/>
      <c r="AI16" s="148"/>
      <c r="AJ16" s="148"/>
      <c r="AK16" s="162"/>
      <c r="AL16" s="148"/>
      <c r="AM16" s="148"/>
      <c r="AN16" s="148"/>
      <c r="AO16" s="148"/>
      <c r="AP16" s="157"/>
    </row>
    <row r="17" spans="1:42" x14ac:dyDescent="0.25">
      <c r="A17" s="26">
        <v>6</v>
      </c>
      <c r="B17" s="9" t="s">
        <v>424</v>
      </c>
      <c r="C17" s="73">
        <f>20*2</f>
        <v>40</v>
      </c>
      <c r="D17" s="156"/>
      <c r="E17" s="148"/>
      <c r="F17" s="148"/>
      <c r="G17" s="148"/>
      <c r="H17" s="148"/>
      <c r="I17" s="148"/>
      <c r="J17" s="148"/>
      <c r="K17" s="148"/>
      <c r="L17" s="148"/>
      <c r="M17" s="362"/>
      <c r="N17" s="362"/>
      <c r="O17" s="148"/>
      <c r="P17" s="148"/>
      <c r="Q17" s="148"/>
      <c r="R17" s="148"/>
      <c r="S17" s="148"/>
      <c r="T17" s="148"/>
      <c r="U17" s="148"/>
      <c r="V17" s="148"/>
      <c r="W17" s="148"/>
      <c r="X17" s="148"/>
      <c r="Y17" s="148"/>
      <c r="Z17" s="148"/>
      <c r="AA17" s="148"/>
      <c r="AB17" s="162"/>
      <c r="AC17" s="148"/>
      <c r="AD17" s="148"/>
      <c r="AE17" s="148"/>
      <c r="AF17" s="148"/>
      <c r="AG17" s="148"/>
      <c r="AH17" s="148"/>
      <c r="AI17" s="148"/>
      <c r="AJ17" s="148"/>
      <c r="AK17" s="162"/>
      <c r="AL17" s="148"/>
      <c r="AM17" s="148"/>
      <c r="AN17" s="148"/>
      <c r="AO17" s="148"/>
      <c r="AP17" s="157"/>
    </row>
    <row r="18" spans="1:42" x14ac:dyDescent="0.25">
      <c r="A18" s="26">
        <v>7</v>
      </c>
      <c r="B18" s="9" t="s">
        <v>414</v>
      </c>
      <c r="C18" s="73">
        <f>48*2</f>
        <v>96</v>
      </c>
      <c r="D18" s="156"/>
      <c r="E18" s="148"/>
      <c r="F18" s="148"/>
      <c r="G18" s="148"/>
      <c r="H18" s="148"/>
      <c r="I18" s="148"/>
      <c r="J18" s="148"/>
      <c r="K18" s="148"/>
      <c r="L18" s="148"/>
      <c r="M18" s="148"/>
      <c r="N18" s="148"/>
      <c r="O18" s="362"/>
      <c r="P18" s="362"/>
      <c r="Q18" s="148"/>
      <c r="R18" s="148"/>
      <c r="S18" s="148"/>
      <c r="T18" s="148"/>
      <c r="U18" s="148"/>
      <c r="V18" s="148"/>
      <c r="W18" s="148"/>
      <c r="X18" s="148"/>
      <c r="Y18" s="148"/>
      <c r="Z18" s="148"/>
      <c r="AA18" s="148"/>
      <c r="AB18" s="162"/>
      <c r="AC18" s="148"/>
      <c r="AD18" s="148"/>
      <c r="AE18" s="148"/>
      <c r="AF18" s="148"/>
      <c r="AG18" s="148"/>
      <c r="AH18" s="148"/>
      <c r="AI18" s="148"/>
      <c r="AJ18" s="148"/>
      <c r="AK18" s="162"/>
      <c r="AL18" s="148"/>
      <c r="AM18" s="148"/>
      <c r="AN18" s="148"/>
      <c r="AO18" s="148"/>
      <c r="AP18" s="157"/>
    </row>
    <row r="19" spans="1:42" x14ac:dyDescent="0.25">
      <c r="A19" s="26">
        <v>8</v>
      </c>
      <c r="B19" s="87" t="s">
        <v>415</v>
      </c>
      <c r="C19" s="73">
        <f>15*2</f>
        <v>30</v>
      </c>
      <c r="D19" s="156"/>
      <c r="E19" s="148"/>
      <c r="F19" s="148"/>
      <c r="G19" s="148"/>
      <c r="H19" s="148"/>
      <c r="I19" s="148"/>
      <c r="J19" s="148"/>
      <c r="K19" s="148"/>
      <c r="L19" s="148"/>
      <c r="M19" s="148"/>
      <c r="N19" s="148"/>
      <c r="O19" s="148"/>
      <c r="P19" s="148"/>
      <c r="Q19" s="362"/>
      <c r="R19" s="362"/>
      <c r="S19" s="148"/>
      <c r="T19" s="148"/>
      <c r="U19" s="148"/>
      <c r="V19" s="148"/>
      <c r="W19" s="148"/>
      <c r="X19" s="148"/>
      <c r="Y19" s="148"/>
      <c r="Z19" s="148"/>
      <c r="AA19" s="148"/>
      <c r="AB19" s="162"/>
      <c r="AC19" s="148"/>
      <c r="AD19" s="148"/>
      <c r="AE19" s="148"/>
      <c r="AF19" s="148"/>
      <c r="AG19" s="148"/>
      <c r="AH19" s="148"/>
      <c r="AI19" s="148"/>
      <c r="AJ19" s="148"/>
      <c r="AK19" s="162"/>
      <c r="AL19" s="148"/>
      <c r="AM19" s="148"/>
      <c r="AN19" s="148"/>
      <c r="AO19" s="148"/>
      <c r="AP19" s="157"/>
    </row>
    <row r="20" spans="1:42" x14ac:dyDescent="0.25">
      <c r="A20" s="26">
        <v>9</v>
      </c>
      <c r="B20" s="87" t="s">
        <v>416</v>
      </c>
      <c r="C20" s="73">
        <f>40*2</f>
        <v>80</v>
      </c>
      <c r="D20" s="156"/>
      <c r="E20" s="148"/>
      <c r="F20" s="148"/>
      <c r="G20" s="148"/>
      <c r="H20" s="148"/>
      <c r="I20" s="148"/>
      <c r="J20" s="148"/>
      <c r="K20" s="148"/>
      <c r="L20" s="148"/>
      <c r="M20" s="148"/>
      <c r="N20" s="148"/>
      <c r="O20" s="148"/>
      <c r="P20" s="148"/>
      <c r="Q20" s="148"/>
      <c r="R20" s="148"/>
      <c r="S20" s="362"/>
      <c r="T20" s="362"/>
      <c r="U20" s="148"/>
      <c r="V20" s="148"/>
      <c r="W20" s="148"/>
      <c r="X20" s="148"/>
      <c r="Y20" s="148"/>
      <c r="Z20" s="148"/>
      <c r="AA20" s="148"/>
      <c r="AB20" s="162"/>
      <c r="AC20" s="148"/>
      <c r="AD20" s="148"/>
      <c r="AE20" s="148"/>
      <c r="AF20" s="148"/>
      <c r="AG20" s="148"/>
      <c r="AH20" s="148"/>
      <c r="AI20" s="148"/>
      <c r="AJ20" s="148"/>
      <c r="AK20" s="162"/>
      <c r="AL20" s="148"/>
      <c r="AM20" s="148"/>
      <c r="AN20" s="148"/>
      <c r="AO20" s="148"/>
      <c r="AP20" s="157"/>
    </row>
    <row r="21" spans="1:42" x14ac:dyDescent="0.25">
      <c r="A21" s="26">
        <v>10</v>
      </c>
      <c r="B21" s="87" t="s">
        <v>417</v>
      </c>
      <c r="C21" s="73">
        <f>38*2</f>
        <v>76</v>
      </c>
      <c r="D21" s="156"/>
      <c r="E21" s="148"/>
      <c r="F21" s="148"/>
      <c r="G21" s="148"/>
      <c r="H21" s="148"/>
      <c r="I21" s="148"/>
      <c r="J21" s="148"/>
      <c r="K21" s="148"/>
      <c r="L21" s="148"/>
      <c r="M21" s="148"/>
      <c r="N21" s="148"/>
      <c r="O21" s="148"/>
      <c r="P21" s="148"/>
      <c r="Q21" s="148"/>
      <c r="R21" s="148"/>
      <c r="S21" s="148"/>
      <c r="T21" s="148"/>
      <c r="U21" s="362"/>
      <c r="V21" s="362"/>
      <c r="W21" s="79"/>
      <c r="X21" s="79"/>
      <c r="Y21" s="162"/>
      <c r="Z21" s="162"/>
      <c r="AA21" s="162"/>
      <c r="AB21" s="162"/>
      <c r="AC21" s="162"/>
      <c r="AD21" s="162"/>
      <c r="AE21" s="162"/>
      <c r="AF21" s="162"/>
      <c r="AG21" s="162"/>
      <c r="AH21" s="162"/>
      <c r="AI21" s="162"/>
      <c r="AJ21" s="162"/>
      <c r="AK21" s="162"/>
      <c r="AL21" s="148"/>
      <c r="AM21" s="148"/>
      <c r="AN21" s="148"/>
      <c r="AO21" s="148"/>
      <c r="AP21" s="157"/>
    </row>
    <row r="22" spans="1:42" x14ac:dyDescent="0.25">
      <c r="A22" s="26">
        <v>11</v>
      </c>
      <c r="B22" s="87" t="s">
        <v>425</v>
      </c>
      <c r="C22" s="73">
        <f>54*2</f>
        <v>108</v>
      </c>
      <c r="D22" s="156"/>
      <c r="E22" s="148"/>
      <c r="F22" s="148"/>
      <c r="G22" s="148"/>
      <c r="H22" s="148"/>
      <c r="I22" s="148"/>
      <c r="J22" s="148"/>
      <c r="K22" s="148"/>
      <c r="L22" s="148"/>
      <c r="M22" s="148"/>
      <c r="N22" s="148"/>
      <c r="O22" s="148"/>
      <c r="P22" s="148"/>
      <c r="Q22" s="148"/>
      <c r="R22" s="148"/>
      <c r="S22" s="148"/>
      <c r="T22" s="148"/>
      <c r="U22" s="162"/>
      <c r="V22" s="162"/>
      <c r="W22" s="362"/>
      <c r="X22" s="362"/>
      <c r="Y22" s="79"/>
      <c r="Z22" s="79"/>
      <c r="AA22" s="79"/>
      <c r="AB22" s="79"/>
      <c r="AC22" s="79"/>
      <c r="AD22" s="79"/>
      <c r="AE22" s="79"/>
      <c r="AF22" s="79"/>
      <c r="AG22" s="162"/>
      <c r="AH22" s="162"/>
      <c r="AI22" s="162"/>
      <c r="AJ22" s="162"/>
      <c r="AK22" s="162"/>
      <c r="AL22" s="148"/>
      <c r="AM22" s="148"/>
      <c r="AN22" s="148"/>
      <c r="AO22" s="148"/>
      <c r="AP22" s="157"/>
    </row>
    <row r="23" spans="1:42" x14ac:dyDescent="0.25">
      <c r="A23" s="26">
        <v>12</v>
      </c>
      <c r="B23" s="87" t="s">
        <v>422</v>
      </c>
      <c r="C23" s="73">
        <f>44*2</f>
        <v>88</v>
      </c>
      <c r="D23" s="156"/>
      <c r="E23" s="148"/>
      <c r="F23" s="148"/>
      <c r="G23" s="148"/>
      <c r="H23" s="148"/>
      <c r="I23" s="148"/>
      <c r="J23" s="148"/>
      <c r="K23" s="148"/>
      <c r="L23" s="148"/>
      <c r="M23" s="148"/>
      <c r="N23" s="148"/>
      <c r="O23" s="148"/>
      <c r="P23" s="148"/>
      <c r="Q23" s="148"/>
      <c r="R23" s="148"/>
      <c r="S23" s="148"/>
      <c r="T23" s="148"/>
      <c r="U23" s="162"/>
      <c r="V23" s="162"/>
      <c r="W23" s="162"/>
      <c r="X23" s="162"/>
      <c r="Y23" s="362"/>
      <c r="Z23" s="362"/>
      <c r="AA23" s="362"/>
      <c r="AB23" s="162"/>
      <c r="AC23" s="162"/>
      <c r="AD23" s="162"/>
      <c r="AE23" s="162"/>
      <c r="AF23" s="162"/>
      <c r="AG23" s="79"/>
      <c r="AH23" s="79"/>
      <c r="AI23" s="79"/>
      <c r="AJ23" s="79"/>
      <c r="AK23" s="79"/>
      <c r="AL23" s="148"/>
      <c r="AM23" s="148"/>
      <c r="AN23" s="148"/>
      <c r="AO23" s="148"/>
      <c r="AP23" s="157"/>
    </row>
    <row r="24" spans="1:42" x14ac:dyDescent="0.25">
      <c r="A24" s="26">
        <v>13</v>
      </c>
      <c r="B24" s="87" t="s">
        <v>421</v>
      </c>
      <c r="C24" s="73">
        <f>40*2</f>
        <v>80</v>
      </c>
      <c r="D24" s="156"/>
      <c r="E24" s="148"/>
      <c r="F24" s="148"/>
      <c r="G24" s="148"/>
      <c r="H24" s="148"/>
      <c r="I24" s="148"/>
      <c r="J24" s="148"/>
      <c r="K24" s="148"/>
      <c r="L24" s="148"/>
      <c r="M24" s="148"/>
      <c r="N24" s="148"/>
      <c r="O24" s="148"/>
      <c r="P24" s="148"/>
      <c r="Q24" s="148"/>
      <c r="R24" s="148"/>
      <c r="S24" s="148"/>
      <c r="T24" s="148"/>
      <c r="U24" s="148"/>
      <c r="V24" s="148"/>
      <c r="W24" s="148"/>
      <c r="X24" s="148"/>
      <c r="Y24" s="148"/>
      <c r="Z24" s="148"/>
      <c r="AA24" s="148"/>
      <c r="AB24" s="143"/>
      <c r="AC24" s="148"/>
      <c r="AD24" s="148"/>
      <c r="AE24" s="148"/>
      <c r="AF24" s="148"/>
      <c r="AG24" s="148"/>
      <c r="AH24" s="148"/>
      <c r="AI24" s="148"/>
      <c r="AJ24" s="148"/>
      <c r="AK24" s="162"/>
      <c r="AL24" s="148"/>
      <c r="AM24" s="148"/>
      <c r="AN24" s="148"/>
      <c r="AO24" s="148"/>
      <c r="AP24" s="157"/>
    </row>
    <row r="25" spans="1:42" x14ac:dyDescent="0.25">
      <c r="A25" s="26">
        <v>14</v>
      </c>
      <c r="B25" s="87" t="s">
        <v>418</v>
      </c>
      <c r="C25" s="73">
        <f>40*2</f>
        <v>80</v>
      </c>
      <c r="D25" s="156"/>
      <c r="E25" s="148"/>
      <c r="F25" s="148"/>
      <c r="G25" s="148"/>
      <c r="H25" s="148"/>
      <c r="I25" s="148"/>
      <c r="J25" s="148"/>
      <c r="K25" s="148"/>
      <c r="L25" s="148"/>
      <c r="M25" s="148"/>
      <c r="N25" s="148"/>
      <c r="O25" s="148"/>
      <c r="P25" s="148"/>
      <c r="Q25" s="148"/>
      <c r="R25" s="148"/>
      <c r="S25" s="148"/>
      <c r="T25" s="148"/>
      <c r="U25" s="148"/>
      <c r="V25" s="148"/>
      <c r="W25" s="148"/>
      <c r="X25" s="148"/>
      <c r="Y25" s="148"/>
      <c r="Z25" s="148"/>
      <c r="AA25" s="148"/>
      <c r="AB25" s="162"/>
      <c r="AC25" s="362"/>
      <c r="AD25" s="362"/>
      <c r="AE25" s="148"/>
      <c r="AF25" s="148"/>
      <c r="AG25" s="148"/>
      <c r="AH25" s="148"/>
      <c r="AI25" s="148"/>
      <c r="AJ25" s="148"/>
      <c r="AK25" s="162"/>
      <c r="AL25" s="148"/>
      <c r="AM25" s="148"/>
      <c r="AN25" s="148"/>
      <c r="AO25" s="148"/>
      <c r="AP25" s="157"/>
    </row>
    <row r="26" spans="1:42" x14ac:dyDescent="0.25">
      <c r="A26" s="26">
        <v>15</v>
      </c>
      <c r="B26" s="87" t="s">
        <v>419</v>
      </c>
      <c r="C26" s="73">
        <f>40*2</f>
        <v>80</v>
      </c>
      <c r="D26" s="156"/>
      <c r="E26" s="148"/>
      <c r="F26" s="148"/>
      <c r="G26" s="148"/>
      <c r="H26" s="148"/>
      <c r="I26" s="148"/>
      <c r="J26" s="148"/>
      <c r="K26" s="148"/>
      <c r="L26" s="148"/>
      <c r="M26" s="148"/>
      <c r="N26" s="148"/>
      <c r="O26" s="148"/>
      <c r="P26" s="148"/>
      <c r="Q26" s="148"/>
      <c r="R26" s="148"/>
      <c r="S26" s="148"/>
      <c r="T26" s="148"/>
      <c r="U26" s="148"/>
      <c r="V26" s="148"/>
      <c r="W26" s="148"/>
      <c r="X26" s="148"/>
      <c r="Y26" s="148"/>
      <c r="Z26" s="148"/>
      <c r="AA26" s="148"/>
      <c r="AB26" s="162"/>
      <c r="AC26" s="148"/>
      <c r="AD26" s="148"/>
      <c r="AE26" s="362"/>
      <c r="AF26" s="362"/>
      <c r="AG26" s="362"/>
      <c r="AH26" s="362"/>
      <c r="AI26" s="362"/>
      <c r="AJ26" s="148"/>
      <c r="AK26" s="162"/>
      <c r="AL26" s="148"/>
      <c r="AM26" s="148"/>
      <c r="AN26" s="148"/>
      <c r="AO26" s="148"/>
      <c r="AP26" s="157"/>
    </row>
    <row r="27" spans="1:42" x14ac:dyDescent="0.25">
      <c r="A27" s="26">
        <v>16</v>
      </c>
      <c r="B27" s="87" t="s">
        <v>420</v>
      </c>
      <c r="C27" s="73">
        <f>10*2</f>
        <v>20</v>
      </c>
      <c r="D27" s="156"/>
      <c r="E27" s="148"/>
      <c r="F27" s="148"/>
      <c r="G27" s="148"/>
      <c r="H27" s="148"/>
      <c r="I27" s="148"/>
      <c r="J27" s="148"/>
      <c r="K27" s="148"/>
      <c r="L27" s="148"/>
      <c r="M27" s="148"/>
      <c r="N27" s="148"/>
      <c r="O27" s="148"/>
      <c r="P27" s="148"/>
      <c r="Q27" s="148"/>
      <c r="R27" s="148"/>
      <c r="S27" s="148"/>
      <c r="T27" s="148"/>
      <c r="U27" s="148"/>
      <c r="V27" s="148"/>
      <c r="W27" s="148"/>
      <c r="X27" s="148"/>
      <c r="Y27" s="148"/>
      <c r="Z27" s="148"/>
      <c r="AA27" s="148"/>
      <c r="AB27" s="162"/>
      <c r="AC27" s="148"/>
      <c r="AD27" s="148"/>
      <c r="AE27" s="148"/>
      <c r="AF27" s="148"/>
      <c r="AG27" s="148"/>
      <c r="AH27" s="148"/>
      <c r="AI27" s="148"/>
      <c r="AJ27" s="143"/>
      <c r="AK27" s="162"/>
      <c r="AL27" s="148"/>
      <c r="AM27" s="148"/>
      <c r="AN27" s="148"/>
      <c r="AO27" s="148"/>
      <c r="AP27" s="157"/>
    </row>
    <row r="28" spans="1:42" x14ac:dyDescent="0.25">
      <c r="A28" s="26">
        <v>17</v>
      </c>
      <c r="B28" s="87" t="s">
        <v>423</v>
      </c>
      <c r="C28" s="73">
        <f>10*2</f>
        <v>20</v>
      </c>
      <c r="D28" s="156"/>
      <c r="E28" s="148"/>
      <c r="F28" s="148"/>
      <c r="G28" s="148"/>
      <c r="H28" s="148"/>
      <c r="I28" s="148"/>
      <c r="J28" s="148"/>
      <c r="K28" s="148"/>
      <c r="L28" s="148"/>
      <c r="M28" s="148"/>
      <c r="N28" s="148"/>
      <c r="O28" s="148"/>
      <c r="P28" s="148"/>
      <c r="Q28" s="148"/>
      <c r="R28" s="148"/>
      <c r="S28" s="148"/>
      <c r="T28" s="148"/>
      <c r="U28" s="148"/>
      <c r="V28" s="148"/>
      <c r="W28" s="148"/>
      <c r="X28" s="148"/>
      <c r="Y28" s="148"/>
      <c r="Z28" s="148"/>
      <c r="AA28" s="148"/>
      <c r="AB28" s="162"/>
      <c r="AC28" s="148"/>
      <c r="AD28" s="148"/>
      <c r="AE28" s="148"/>
      <c r="AF28" s="148"/>
      <c r="AG28" s="148"/>
      <c r="AH28" s="148"/>
      <c r="AI28" s="148"/>
      <c r="AJ28" s="148"/>
      <c r="AK28" s="143"/>
      <c r="AL28" s="148"/>
      <c r="AM28" s="148"/>
      <c r="AN28" s="148"/>
      <c r="AO28" s="148"/>
      <c r="AP28" s="157"/>
    </row>
    <row r="29" spans="1:42" x14ac:dyDescent="0.25">
      <c r="A29" s="26">
        <v>18</v>
      </c>
      <c r="B29" s="9" t="s">
        <v>176</v>
      </c>
      <c r="C29" s="73">
        <v>10</v>
      </c>
      <c r="D29" s="156"/>
      <c r="E29" s="148"/>
      <c r="F29" s="148"/>
      <c r="G29" s="148"/>
      <c r="H29" s="148"/>
      <c r="I29" s="148"/>
      <c r="J29" s="148"/>
      <c r="K29" s="148"/>
      <c r="L29" s="148"/>
      <c r="M29" s="148"/>
      <c r="N29" s="148"/>
      <c r="O29" s="148"/>
      <c r="P29" s="148"/>
      <c r="Q29" s="148"/>
      <c r="R29" s="148"/>
      <c r="S29" s="148"/>
      <c r="T29" s="148"/>
      <c r="U29" s="148"/>
      <c r="V29" s="148"/>
      <c r="W29" s="148"/>
      <c r="X29" s="148"/>
      <c r="Y29" s="148"/>
      <c r="Z29" s="148"/>
      <c r="AA29" s="148"/>
      <c r="AB29" s="162"/>
      <c r="AC29" s="148"/>
      <c r="AD29" s="148"/>
      <c r="AE29" s="148"/>
      <c r="AF29" s="148"/>
      <c r="AG29" s="148"/>
      <c r="AH29" s="148"/>
      <c r="AI29" s="148"/>
      <c r="AJ29" s="148"/>
      <c r="AK29" s="162"/>
      <c r="AL29" s="143"/>
      <c r="AM29" s="148"/>
      <c r="AN29" s="148"/>
      <c r="AO29" s="148"/>
      <c r="AP29" s="157"/>
    </row>
    <row r="30" spans="1:42" ht="15.75" thickBot="1" x14ac:dyDescent="0.3">
      <c r="A30" s="26">
        <v>19</v>
      </c>
      <c r="B30" s="30" t="s">
        <v>31</v>
      </c>
      <c r="C30" s="74">
        <v>40</v>
      </c>
      <c r="D30" s="158"/>
      <c r="E30" s="159"/>
      <c r="F30" s="159"/>
      <c r="G30" s="159"/>
      <c r="H30" s="159"/>
      <c r="I30" s="159"/>
      <c r="J30" s="159"/>
      <c r="K30" s="159"/>
      <c r="L30" s="159"/>
      <c r="M30" s="159"/>
      <c r="N30" s="159"/>
      <c r="O30" s="159"/>
      <c r="P30" s="159"/>
      <c r="Q30" s="159"/>
      <c r="R30" s="159"/>
      <c r="S30" s="159"/>
      <c r="T30" s="159"/>
      <c r="U30" s="159"/>
      <c r="V30" s="159"/>
      <c r="W30" s="159"/>
      <c r="X30" s="159"/>
      <c r="Y30" s="159"/>
      <c r="Z30" s="159"/>
      <c r="AA30" s="159"/>
      <c r="AB30" s="95"/>
      <c r="AC30" s="159"/>
      <c r="AD30" s="159"/>
      <c r="AE30" s="159"/>
      <c r="AF30" s="159"/>
      <c r="AG30" s="159"/>
      <c r="AH30" s="159"/>
      <c r="AI30" s="159"/>
      <c r="AJ30" s="159"/>
      <c r="AK30" s="95"/>
      <c r="AL30" s="159"/>
      <c r="AM30" s="175"/>
      <c r="AN30" s="159"/>
      <c r="AO30" s="159"/>
      <c r="AP30" s="160"/>
    </row>
    <row r="31" spans="1:42" ht="15.75" thickBot="1" x14ac:dyDescent="0.3">
      <c r="A31" s="236" t="s">
        <v>8</v>
      </c>
      <c r="B31" s="238"/>
      <c r="C31" s="51">
        <f>SUM(C12:C30)</f>
        <v>1300</v>
      </c>
      <c r="D31" s="84"/>
      <c r="E31" s="83"/>
      <c r="F31" s="83"/>
      <c r="G31" s="83"/>
      <c r="H31" s="83"/>
      <c r="I31" s="83"/>
      <c r="J31" s="83"/>
      <c r="K31" s="83"/>
      <c r="L31" s="83"/>
      <c r="M31" s="83"/>
      <c r="N31" s="83"/>
      <c r="O31" s="83"/>
      <c r="P31" s="83"/>
      <c r="Q31" s="83"/>
      <c r="R31" s="83"/>
      <c r="S31" s="83"/>
      <c r="T31" s="83"/>
      <c r="U31" s="83"/>
      <c r="V31" s="83"/>
      <c r="W31" s="83"/>
      <c r="X31" s="83"/>
      <c r="Y31" s="83"/>
      <c r="Z31" s="83"/>
      <c r="AA31" s="83"/>
      <c r="AB31" s="83"/>
      <c r="AC31" s="83"/>
      <c r="AD31" s="83"/>
      <c r="AE31" s="83"/>
      <c r="AF31" s="83"/>
      <c r="AG31" s="83"/>
      <c r="AH31" s="83"/>
      <c r="AI31" s="83"/>
      <c r="AJ31" s="83"/>
      <c r="AK31" s="83"/>
      <c r="AL31" s="83"/>
      <c r="AM31" s="83"/>
      <c r="AN31" s="83"/>
      <c r="AO31" s="83"/>
      <c r="AP31" s="85"/>
    </row>
    <row r="32" spans="1:42" ht="15.75" thickBot="1" x14ac:dyDescent="0.3">
      <c r="A32" s="236" t="s">
        <v>9</v>
      </c>
      <c r="B32" s="238"/>
      <c r="C32" s="236" t="s">
        <v>12</v>
      </c>
      <c r="D32" s="243"/>
      <c r="E32" s="243"/>
      <c r="F32" s="236" t="s">
        <v>13</v>
      </c>
      <c r="G32" s="243"/>
      <c r="H32" s="243"/>
      <c r="I32" s="243"/>
      <c r="J32" s="238"/>
      <c r="K32" s="269"/>
      <c r="L32" s="269"/>
      <c r="M32" s="269"/>
      <c r="N32" s="269"/>
      <c r="O32" s="269"/>
      <c r="P32" s="269"/>
      <c r="Q32" s="269"/>
      <c r="R32" s="269"/>
      <c r="S32" s="269"/>
      <c r="T32" s="269"/>
      <c r="U32" s="269"/>
      <c r="V32" s="269"/>
      <c r="W32" s="269"/>
      <c r="X32" s="269"/>
      <c r="Y32" s="269"/>
      <c r="Z32" s="269"/>
      <c r="AA32" s="269"/>
      <c r="AB32" s="269"/>
      <c r="AC32" s="269"/>
      <c r="AD32" s="269"/>
      <c r="AE32" s="269"/>
      <c r="AF32" s="269"/>
      <c r="AG32" s="269"/>
      <c r="AH32" s="269"/>
      <c r="AI32" s="269"/>
      <c r="AJ32" s="269"/>
      <c r="AK32" s="269"/>
      <c r="AL32" s="269"/>
      <c r="AM32" s="269"/>
      <c r="AN32" s="269"/>
      <c r="AO32" s="269"/>
      <c r="AP32" s="270"/>
    </row>
    <row r="33" spans="1:42" x14ac:dyDescent="0.25">
      <c r="A33" s="239" t="s">
        <v>10</v>
      </c>
      <c r="B33" s="240"/>
      <c r="C33" s="359"/>
      <c r="D33" s="360"/>
      <c r="E33" s="360"/>
      <c r="F33" s="359"/>
      <c r="G33" s="360"/>
      <c r="H33" s="360"/>
      <c r="I33" s="360"/>
      <c r="J33" s="361"/>
      <c r="K33" s="272"/>
      <c r="L33" s="272"/>
      <c r="M33" s="272"/>
      <c r="N33" s="272"/>
      <c r="O33" s="272"/>
      <c r="P33" s="272"/>
      <c r="Q33" s="272"/>
      <c r="R33" s="272"/>
      <c r="S33" s="272"/>
      <c r="T33" s="272"/>
      <c r="U33" s="272"/>
      <c r="V33" s="272"/>
      <c r="W33" s="272"/>
      <c r="X33" s="272"/>
      <c r="Y33" s="272"/>
      <c r="Z33" s="272"/>
      <c r="AA33" s="272"/>
      <c r="AB33" s="272"/>
      <c r="AC33" s="272"/>
      <c r="AD33" s="272"/>
      <c r="AE33" s="272"/>
      <c r="AF33" s="272"/>
      <c r="AG33" s="272"/>
      <c r="AH33" s="272"/>
      <c r="AI33" s="272"/>
      <c r="AJ33" s="272"/>
      <c r="AK33" s="272"/>
      <c r="AL33" s="272"/>
      <c r="AM33" s="272"/>
      <c r="AN33" s="272"/>
      <c r="AO33" s="272"/>
      <c r="AP33" s="273"/>
    </row>
    <row r="34" spans="1:42" ht="15.75" thickBot="1" x14ac:dyDescent="0.3">
      <c r="A34" s="241" t="s">
        <v>11</v>
      </c>
      <c r="B34" s="242"/>
      <c r="C34" s="355"/>
      <c r="D34" s="356"/>
      <c r="E34" s="356"/>
      <c r="F34" s="355"/>
      <c r="G34" s="356"/>
      <c r="H34" s="356"/>
      <c r="I34" s="356"/>
      <c r="J34" s="357"/>
      <c r="K34" s="275"/>
      <c r="L34" s="275"/>
      <c r="M34" s="275"/>
      <c r="N34" s="275"/>
      <c r="O34" s="275"/>
      <c r="P34" s="275"/>
      <c r="Q34" s="275"/>
      <c r="R34" s="275"/>
      <c r="S34" s="275"/>
      <c r="T34" s="275"/>
      <c r="U34" s="275"/>
      <c r="V34" s="275"/>
      <c r="W34" s="275"/>
      <c r="X34" s="275"/>
      <c r="Y34" s="275"/>
      <c r="Z34" s="275"/>
      <c r="AA34" s="275"/>
      <c r="AB34" s="275"/>
      <c r="AC34" s="275"/>
      <c r="AD34" s="275"/>
      <c r="AE34" s="275"/>
      <c r="AF34" s="275"/>
      <c r="AG34" s="275"/>
      <c r="AH34" s="275"/>
      <c r="AI34" s="275"/>
      <c r="AJ34" s="275"/>
      <c r="AK34" s="275"/>
      <c r="AL34" s="275"/>
      <c r="AM34" s="275"/>
      <c r="AN34" s="275"/>
      <c r="AO34" s="275"/>
      <c r="AP34" s="276"/>
    </row>
    <row r="35" spans="1:42" x14ac:dyDescent="0.25">
      <c r="E35" s="112"/>
    </row>
  </sheetData>
  <mergeCells count="55">
    <mergeCell ref="Q19:R19"/>
    <mergeCell ref="T11:U11"/>
    <mergeCell ref="L11:M11"/>
    <mergeCell ref="N11:O11"/>
    <mergeCell ref="M17:N17"/>
    <mergeCell ref="P11:Q11"/>
    <mergeCell ref="C10:C11"/>
    <mergeCell ref="D10:AP10"/>
    <mergeCell ref="J16:L16"/>
    <mergeCell ref="O18:P18"/>
    <mergeCell ref="R11:S11"/>
    <mergeCell ref="AF11:AG11"/>
    <mergeCell ref="AA11:AC11"/>
    <mergeCell ref="AD11:AE11"/>
    <mergeCell ref="A7:AP7"/>
    <mergeCell ref="A8:B8"/>
    <mergeCell ref="D8:F8"/>
    <mergeCell ref="G8:J8"/>
    <mergeCell ref="K8:M8"/>
    <mergeCell ref="N8:S8"/>
    <mergeCell ref="T8:X8"/>
    <mergeCell ref="Y8:AD8"/>
    <mergeCell ref="AE8:AJ8"/>
    <mergeCell ref="AK8:AP8"/>
    <mergeCell ref="A32:B32"/>
    <mergeCell ref="C32:E32"/>
    <mergeCell ref="F32:J32"/>
    <mergeCell ref="K32:AP34"/>
    <mergeCell ref="A33:B33"/>
    <mergeCell ref="C33:E33"/>
    <mergeCell ref="F33:J33"/>
    <mergeCell ref="A34:B34"/>
    <mergeCell ref="C34:E34"/>
    <mergeCell ref="F34:J34"/>
    <mergeCell ref="AE26:AI26"/>
    <mergeCell ref="AM11:AN11"/>
    <mergeCell ref="K9:O9"/>
    <mergeCell ref="P9:AP9"/>
    <mergeCell ref="A31:B31"/>
    <mergeCell ref="A10:A11"/>
    <mergeCell ref="B10:B11"/>
    <mergeCell ref="V11:W11"/>
    <mergeCell ref="U21:V21"/>
    <mergeCell ref="A9:B9"/>
    <mergeCell ref="D9:F9"/>
    <mergeCell ref="G9:J9"/>
    <mergeCell ref="I11:J11"/>
    <mergeCell ref="F14:G14"/>
    <mergeCell ref="H15:I15"/>
    <mergeCell ref="X11:Y11"/>
    <mergeCell ref="AC25:AD25"/>
    <mergeCell ref="AI11:AL11"/>
    <mergeCell ref="S20:T20"/>
    <mergeCell ref="W22:X22"/>
    <mergeCell ref="Y23:AA23"/>
  </mergeCells>
  <pageMargins left="0.7" right="0.7" top="0.75" bottom="0.75" header="0.3" footer="0.3"/>
  <pageSetup paperSize="9" orientation="portrait" horizontalDpi="0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6">
    <pageSetUpPr fitToPage="1"/>
  </sheetPr>
  <dimension ref="A6:L34"/>
  <sheetViews>
    <sheetView zoomScale="70" zoomScaleNormal="70" workbookViewId="0">
      <selection activeCell="I29" sqref="I29:K29"/>
    </sheetView>
  </sheetViews>
  <sheetFormatPr baseColWidth="10" defaultColWidth="19.7109375" defaultRowHeight="15" x14ac:dyDescent="0.25"/>
  <cols>
    <col min="1" max="1" width="12" style="12" bestFit="1" customWidth="1"/>
    <col min="2" max="2" width="19.7109375" style="12"/>
    <col min="3" max="3" width="10.7109375" style="12" bestFit="1" customWidth="1"/>
    <col min="4" max="4" width="25" style="12" bestFit="1" customWidth="1"/>
    <col min="5" max="5" width="14" style="12" bestFit="1" customWidth="1"/>
    <col min="6" max="6" width="25.42578125" style="12" bestFit="1" customWidth="1"/>
    <col min="7" max="7" width="14.42578125" style="12" bestFit="1" customWidth="1"/>
    <col min="8" max="8" width="17.7109375" style="12" bestFit="1" customWidth="1"/>
    <col min="9" max="9" width="8.28515625" style="12" customWidth="1"/>
    <col min="10" max="10" width="18" style="12" bestFit="1" customWidth="1"/>
    <col min="11" max="11" width="8.28515625" style="12" customWidth="1"/>
    <col min="12" max="16384" width="19.7109375" style="12"/>
  </cols>
  <sheetData>
    <row r="6" spans="1:12" ht="15.75" thickBot="1" x14ac:dyDescent="0.3"/>
    <row r="7" spans="1:12" ht="15.75" thickBot="1" x14ac:dyDescent="0.3">
      <c r="A7" s="236" t="s">
        <v>130</v>
      </c>
      <c r="B7" s="243"/>
      <c r="C7" s="243"/>
      <c r="D7" s="243"/>
      <c r="E7" s="243"/>
      <c r="F7" s="243"/>
      <c r="G7" s="243"/>
      <c r="H7" s="243"/>
      <c r="I7" s="243"/>
      <c r="J7" s="243"/>
      <c r="K7" s="238"/>
    </row>
    <row r="8" spans="1:12" ht="15.75" thickBot="1" x14ac:dyDescent="0.3">
      <c r="A8" s="260" t="s">
        <v>0</v>
      </c>
      <c r="B8" s="263"/>
      <c r="C8" s="13">
        <v>43605</v>
      </c>
      <c r="D8" s="56" t="s">
        <v>7</v>
      </c>
      <c r="E8" s="46" t="s">
        <v>30</v>
      </c>
      <c r="F8" s="56" t="s">
        <v>1</v>
      </c>
      <c r="G8" s="46" t="s">
        <v>136</v>
      </c>
      <c r="H8" s="56" t="s">
        <v>2</v>
      </c>
      <c r="I8" s="45">
        <v>1</v>
      </c>
      <c r="J8" s="56" t="s">
        <v>3</v>
      </c>
      <c r="K8" s="34">
        <v>19</v>
      </c>
    </row>
    <row r="9" spans="1:12" ht="15.75" thickBot="1" x14ac:dyDescent="0.3">
      <c r="A9" s="252" t="s">
        <v>21</v>
      </c>
      <c r="B9" s="253"/>
      <c r="C9" s="14" t="s">
        <v>24</v>
      </c>
      <c r="D9" s="56" t="s">
        <v>23</v>
      </c>
      <c r="E9" s="47" t="s">
        <v>30</v>
      </c>
      <c r="F9" s="56" t="s">
        <v>43</v>
      </c>
      <c r="G9" s="384" t="s">
        <v>46</v>
      </c>
      <c r="H9" s="385"/>
      <c r="I9" s="385"/>
      <c r="J9" s="385"/>
      <c r="K9" s="386"/>
    </row>
    <row r="10" spans="1:12" ht="15.75" customHeight="1" thickBot="1" x14ac:dyDescent="0.3">
      <c r="A10" s="57" t="s">
        <v>4</v>
      </c>
      <c r="B10" s="301" t="s">
        <v>146</v>
      </c>
      <c r="C10" s="302"/>
      <c r="D10" s="303"/>
      <c r="E10" s="57" t="s">
        <v>132</v>
      </c>
      <c r="F10" s="236" t="s">
        <v>131</v>
      </c>
      <c r="G10" s="243"/>
      <c r="H10" s="238"/>
      <c r="I10" s="236" t="s">
        <v>135</v>
      </c>
      <c r="J10" s="243"/>
      <c r="K10" s="238"/>
    </row>
    <row r="11" spans="1:12" ht="117" customHeight="1" x14ac:dyDescent="0.25">
      <c r="A11" s="42">
        <v>1</v>
      </c>
      <c r="B11" s="413" t="s">
        <v>162</v>
      </c>
      <c r="C11" s="414"/>
      <c r="D11" s="415"/>
      <c r="E11" s="48"/>
      <c r="F11" s="390" t="s">
        <v>163</v>
      </c>
      <c r="G11" s="391"/>
      <c r="H11" s="392"/>
      <c r="I11" s="416"/>
      <c r="J11" s="417"/>
      <c r="K11" s="418"/>
    </row>
    <row r="12" spans="1:12" ht="109.5" customHeight="1" x14ac:dyDescent="0.25">
      <c r="A12" s="26">
        <v>2</v>
      </c>
      <c r="B12" s="407" t="s">
        <v>171</v>
      </c>
      <c r="C12" s="408"/>
      <c r="D12" s="409"/>
      <c r="E12" s="27"/>
      <c r="F12" s="372" t="s">
        <v>172</v>
      </c>
      <c r="G12" s="373"/>
      <c r="H12" s="374"/>
      <c r="I12" s="410"/>
      <c r="J12" s="411"/>
      <c r="K12" s="412"/>
    </row>
    <row r="13" spans="1:12" ht="150.75" customHeight="1" x14ac:dyDescent="0.25">
      <c r="A13" s="26">
        <v>3</v>
      </c>
      <c r="B13" s="407" t="s">
        <v>16</v>
      </c>
      <c r="C13" s="408"/>
      <c r="D13" s="409"/>
      <c r="E13" s="27"/>
      <c r="F13" s="372" t="s">
        <v>173</v>
      </c>
      <c r="G13" s="373"/>
      <c r="H13" s="374"/>
      <c r="I13" s="410"/>
      <c r="J13" s="411"/>
      <c r="K13" s="412"/>
    </row>
    <row r="14" spans="1:12" ht="146.25" customHeight="1" x14ac:dyDescent="0.25">
      <c r="A14" s="26">
        <v>4</v>
      </c>
      <c r="B14" s="407" t="s">
        <v>175</v>
      </c>
      <c r="C14" s="408"/>
      <c r="D14" s="409"/>
      <c r="E14" s="27"/>
      <c r="F14" s="372" t="s">
        <v>428</v>
      </c>
      <c r="G14" s="373"/>
      <c r="H14" s="374"/>
      <c r="I14" s="410"/>
      <c r="J14" s="411"/>
      <c r="K14" s="412"/>
      <c r="L14"/>
    </row>
    <row r="15" spans="1:12" ht="164.25" customHeight="1" x14ac:dyDescent="0.25">
      <c r="A15" s="26">
        <v>5</v>
      </c>
      <c r="B15" s="407" t="s">
        <v>413</v>
      </c>
      <c r="C15" s="408"/>
      <c r="D15" s="409"/>
      <c r="E15" s="27"/>
      <c r="F15" s="372" t="s">
        <v>429</v>
      </c>
      <c r="G15" s="373"/>
      <c r="H15" s="374"/>
      <c r="I15" s="410"/>
      <c r="J15" s="411"/>
      <c r="K15" s="412"/>
    </row>
    <row r="16" spans="1:12" ht="121.5" customHeight="1" x14ac:dyDescent="0.25">
      <c r="A16" s="26">
        <v>6</v>
      </c>
      <c r="B16" s="407" t="s">
        <v>424</v>
      </c>
      <c r="C16" s="408"/>
      <c r="D16" s="409"/>
      <c r="E16" s="27"/>
      <c r="F16" s="372" t="s">
        <v>174</v>
      </c>
      <c r="G16" s="373"/>
      <c r="H16" s="374"/>
      <c r="I16" s="410"/>
      <c r="J16" s="411"/>
      <c r="K16" s="412"/>
    </row>
    <row r="17" spans="1:11" ht="155.25" customHeight="1" x14ac:dyDescent="0.25">
      <c r="A17" s="26">
        <v>7</v>
      </c>
      <c r="B17" s="407" t="s">
        <v>414</v>
      </c>
      <c r="C17" s="408"/>
      <c r="D17" s="409"/>
      <c r="E17" s="27"/>
      <c r="F17" s="372" t="s">
        <v>430</v>
      </c>
      <c r="G17" s="373"/>
      <c r="H17" s="374"/>
      <c r="I17" s="410"/>
      <c r="J17" s="411"/>
      <c r="K17" s="412"/>
    </row>
    <row r="18" spans="1:11" ht="141" customHeight="1" x14ac:dyDescent="0.25">
      <c r="A18" s="26">
        <v>8</v>
      </c>
      <c r="B18" s="407" t="s">
        <v>415</v>
      </c>
      <c r="C18" s="408"/>
      <c r="D18" s="409"/>
      <c r="E18" s="27"/>
      <c r="F18" s="372" t="s">
        <v>431</v>
      </c>
      <c r="G18" s="373"/>
      <c r="H18" s="374"/>
      <c r="I18" s="410"/>
      <c r="J18" s="411"/>
      <c r="K18" s="412"/>
    </row>
    <row r="19" spans="1:11" ht="144.75" customHeight="1" x14ac:dyDescent="0.25">
      <c r="A19" s="26">
        <v>9</v>
      </c>
      <c r="B19" s="407" t="s">
        <v>416</v>
      </c>
      <c r="C19" s="408"/>
      <c r="D19" s="409"/>
      <c r="E19" s="27"/>
      <c r="F19" s="372" t="s">
        <v>432</v>
      </c>
      <c r="G19" s="373"/>
      <c r="H19" s="374"/>
      <c r="I19" s="410"/>
      <c r="J19" s="411"/>
      <c r="K19" s="412"/>
    </row>
    <row r="20" spans="1:11" ht="126.75" customHeight="1" x14ac:dyDescent="0.25">
      <c r="A20" s="26">
        <v>10</v>
      </c>
      <c r="B20" s="407" t="s">
        <v>417</v>
      </c>
      <c r="C20" s="408"/>
      <c r="D20" s="409"/>
      <c r="E20" s="27"/>
      <c r="F20" s="372" t="s">
        <v>433</v>
      </c>
      <c r="G20" s="373"/>
      <c r="H20" s="374"/>
      <c r="I20" s="410"/>
      <c r="J20" s="411"/>
      <c r="K20" s="412"/>
    </row>
    <row r="21" spans="1:11" ht="141.75" customHeight="1" x14ac:dyDescent="0.25">
      <c r="A21" s="26">
        <v>11</v>
      </c>
      <c r="B21" s="407" t="s">
        <v>425</v>
      </c>
      <c r="C21" s="408"/>
      <c r="D21" s="409"/>
      <c r="E21" s="27"/>
      <c r="F21" s="372" t="s">
        <v>435</v>
      </c>
      <c r="G21" s="373"/>
      <c r="H21" s="374"/>
      <c r="I21" s="410"/>
      <c r="J21" s="411"/>
      <c r="K21" s="412"/>
    </row>
    <row r="22" spans="1:11" ht="126" customHeight="1" x14ac:dyDescent="0.25">
      <c r="A22" s="26">
        <v>12</v>
      </c>
      <c r="B22" s="407" t="s">
        <v>422</v>
      </c>
      <c r="C22" s="408"/>
      <c r="D22" s="409"/>
      <c r="E22" s="27"/>
      <c r="F22" s="372" t="s">
        <v>436</v>
      </c>
      <c r="G22" s="373"/>
      <c r="H22" s="374"/>
      <c r="I22" s="410"/>
      <c r="J22" s="411"/>
      <c r="K22" s="412"/>
    </row>
    <row r="23" spans="1:11" ht="138.75" customHeight="1" x14ac:dyDescent="0.25">
      <c r="A23" s="26">
        <v>13</v>
      </c>
      <c r="B23" s="407" t="s">
        <v>421</v>
      </c>
      <c r="C23" s="408"/>
      <c r="D23" s="409"/>
      <c r="E23" s="27"/>
      <c r="F23" s="372" t="s">
        <v>437</v>
      </c>
      <c r="G23" s="373"/>
      <c r="H23" s="374"/>
      <c r="I23" s="410"/>
      <c r="J23" s="411"/>
      <c r="K23" s="412"/>
    </row>
    <row r="24" spans="1:11" ht="146.25" customHeight="1" x14ac:dyDescent="0.25">
      <c r="A24" s="26">
        <v>14</v>
      </c>
      <c r="B24" s="407" t="s">
        <v>418</v>
      </c>
      <c r="C24" s="408"/>
      <c r="D24" s="409"/>
      <c r="E24" s="27"/>
      <c r="F24" s="372" t="s">
        <v>438</v>
      </c>
      <c r="G24" s="373"/>
      <c r="H24" s="374"/>
      <c r="I24" s="410" t="s">
        <v>434</v>
      </c>
      <c r="J24" s="411"/>
      <c r="K24" s="412"/>
    </row>
    <row r="25" spans="1:11" ht="159.75" customHeight="1" x14ac:dyDescent="0.25">
      <c r="A25" s="26">
        <v>15</v>
      </c>
      <c r="B25" s="407" t="s">
        <v>419</v>
      </c>
      <c r="C25" s="408"/>
      <c r="D25" s="409"/>
      <c r="E25" s="27"/>
      <c r="F25" s="372" t="s">
        <v>439</v>
      </c>
      <c r="G25" s="373"/>
      <c r="H25" s="374"/>
      <c r="I25" s="410"/>
      <c r="J25" s="411"/>
      <c r="K25" s="412"/>
    </row>
    <row r="26" spans="1:11" ht="134.25" customHeight="1" x14ac:dyDescent="0.25">
      <c r="A26" s="26">
        <v>16</v>
      </c>
      <c r="B26" s="407" t="s">
        <v>420</v>
      </c>
      <c r="C26" s="408"/>
      <c r="D26" s="409"/>
      <c r="E26" s="27"/>
      <c r="F26" s="372" t="s">
        <v>440</v>
      </c>
      <c r="G26" s="373"/>
      <c r="H26" s="374"/>
      <c r="I26" s="410"/>
      <c r="J26" s="411"/>
      <c r="K26" s="412"/>
    </row>
    <row r="27" spans="1:11" ht="124.5" customHeight="1" x14ac:dyDescent="0.25">
      <c r="A27" s="26">
        <v>17</v>
      </c>
      <c r="B27" s="407" t="s">
        <v>427</v>
      </c>
      <c r="C27" s="408"/>
      <c r="D27" s="409"/>
      <c r="E27" s="27"/>
      <c r="F27" s="372" t="s">
        <v>441</v>
      </c>
      <c r="G27" s="373"/>
      <c r="H27" s="374"/>
      <c r="I27" s="410"/>
      <c r="J27" s="411"/>
      <c r="K27" s="412"/>
    </row>
    <row r="28" spans="1:11" ht="147.75" customHeight="1" x14ac:dyDescent="0.25">
      <c r="A28" s="26">
        <v>18</v>
      </c>
      <c r="B28" s="407" t="s">
        <v>176</v>
      </c>
      <c r="C28" s="408"/>
      <c r="D28" s="409"/>
      <c r="E28" s="27"/>
      <c r="F28" s="372" t="s">
        <v>442</v>
      </c>
      <c r="G28" s="373"/>
      <c r="H28" s="374"/>
      <c r="I28" s="410"/>
      <c r="J28" s="411"/>
      <c r="K28" s="412"/>
    </row>
    <row r="29" spans="1:11" ht="180.75" customHeight="1" thickBot="1" x14ac:dyDescent="0.3">
      <c r="A29" s="26">
        <v>19</v>
      </c>
      <c r="B29" s="407" t="s">
        <v>31</v>
      </c>
      <c r="C29" s="408"/>
      <c r="D29" s="409"/>
      <c r="E29" s="27"/>
      <c r="F29" s="372" t="s">
        <v>177</v>
      </c>
      <c r="G29" s="373"/>
      <c r="H29" s="374"/>
      <c r="I29" s="410"/>
      <c r="J29" s="411"/>
      <c r="K29" s="412"/>
    </row>
    <row r="30" spans="1:11" ht="46.5" customHeight="1" thickBot="1" x14ac:dyDescent="0.3">
      <c r="A30" s="325" t="s">
        <v>134</v>
      </c>
      <c r="B30" s="326"/>
      <c r="C30" s="326"/>
      <c r="D30" s="326"/>
      <c r="E30" s="327"/>
      <c r="F30" s="328" t="s">
        <v>133</v>
      </c>
      <c r="G30" s="328"/>
      <c r="H30" s="328"/>
      <c r="I30" s="328"/>
      <c r="J30" s="328"/>
      <c r="K30" s="329"/>
    </row>
    <row r="31" spans="1:11" ht="15.75" thickBot="1" x14ac:dyDescent="0.3">
      <c r="A31" s="260" t="s">
        <v>9</v>
      </c>
      <c r="B31" s="262"/>
      <c r="C31" s="236" t="s">
        <v>12</v>
      </c>
      <c r="D31" s="243"/>
      <c r="E31" s="238"/>
      <c r="F31" s="236" t="s">
        <v>13</v>
      </c>
      <c r="G31" s="238"/>
      <c r="H31" s="330"/>
      <c r="I31" s="331"/>
      <c r="J31" s="331"/>
      <c r="K31" s="332"/>
    </row>
    <row r="32" spans="1:11" x14ac:dyDescent="0.25">
      <c r="A32" s="339" t="s">
        <v>10</v>
      </c>
      <c r="B32" s="340"/>
      <c r="C32" s="393"/>
      <c r="D32" s="394"/>
      <c r="E32" s="395"/>
      <c r="F32" s="393"/>
      <c r="G32" s="395"/>
      <c r="H32" s="333"/>
      <c r="I32" s="334"/>
      <c r="J32" s="334"/>
      <c r="K32" s="335"/>
    </row>
    <row r="33" spans="1:11" ht="15.75" thickBot="1" x14ac:dyDescent="0.3">
      <c r="A33" s="344" t="s">
        <v>11</v>
      </c>
      <c r="B33" s="345"/>
      <c r="C33" s="396"/>
      <c r="D33" s="397"/>
      <c r="E33" s="398"/>
      <c r="F33" s="396"/>
      <c r="G33" s="398"/>
      <c r="H33" s="336"/>
      <c r="I33" s="337"/>
      <c r="J33" s="337"/>
      <c r="K33" s="338"/>
    </row>
    <row r="34" spans="1:11" x14ac:dyDescent="0.25">
      <c r="E34" s="272"/>
      <c r="F34" s="272"/>
      <c r="G34" s="272"/>
    </row>
  </sheetData>
  <mergeCells count="77">
    <mergeCell ref="A7:K7"/>
    <mergeCell ref="A8:B8"/>
    <mergeCell ref="A9:B9"/>
    <mergeCell ref="G9:K9"/>
    <mergeCell ref="B10:D10"/>
    <mergeCell ref="F10:H10"/>
    <mergeCell ref="I10:K10"/>
    <mergeCell ref="B11:D11"/>
    <mergeCell ref="F11:H11"/>
    <mergeCell ref="I11:K11"/>
    <mergeCell ref="B25:D25"/>
    <mergeCell ref="F25:H25"/>
    <mergeCell ref="I25:K25"/>
    <mergeCell ref="F23:H23"/>
    <mergeCell ref="I23:K23"/>
    <mergeCell ref="B24:D24"/>
    <mergeCell ref="F24:H24"/>
    <mergeCell ref="I24:K24"/>
    <mergeCell ref="B19:D19"/>
    <mergeCell ref="F19:H19"/>
    <mergeCell ref="I19:K19"/>
    <mergeCell ref="B18:D18"/>
    <mergeCell ref="F18:H18"/>
    <mergeCell ref="I28:K28"/>
    <mergeCell ref="B29:D29"/>
    <mergeCell ref="F29:H29"/>
    <mergeCell ref="I29:K29"/>
    <mergeCell ref="B26:D26"/>
    <mergeCell ref="F26:H26"/>
    <mergeCell ref="I26:K26"/>
    <mergeCell ref="B27:D27"/>
    <mergeCell ref="F27:H27"/>
    <mergeCell ref="I27:K27"/>
    <mergeCell ref="F32:G32"/>
    <mergeCell ref="A33:B33"/>
    <mergeCell ref="C33:E33"/>
    <mergeCell ref="F33:G33"/>
    <mergeCell ref="B28:D28"/>
    <mergeCell ref="F28:H28"/>
    <mergeCell ref="E34:G34"/>
    <mergeCell ref="B12:D12"/>
    <mergeCell ref="F12:H12"/>
    <mergeCell ref="I12:K12"/>
    <mergeCell ref="B13:D13"/>
    <mergeCell ref="F13:H13"/>
    <mergeCell ref="I13:K13"/>
    <mergeCell ref="B23:D23"/>
    <mergeCell ref="A30:E30"/>
    <mergeCell ref="F30:K30"/>
    <mergeCell ref="A31:B31"/>
    <mergeCell ref="C31:E31"/>
    <mergeCell ref="F31:G31"/>
    <mergeCell ref="H31:K33"/>
    <mergeCell ref="A32:B32"/>
    <mergeCell ref="C32:E32"/>
    <mergeCell ref="I18:K18"/>
    <mergeCell ref="B17:D17"/>
    <mergeCell ref="F17:H17"/>
    <mergeCell ref="I17:K17"/>
    <mergeCell ref="B16:D16"/>
    <mergeCell ref="F16:H16"/>
    <mergeCell ref="I16:K16"/>
    <mergeCell ref="B15:D15"/>
    <mergeCell ref="F15:H15"/>
    <mergeCell ref="I15:K15"/>
    <mergeCell ref="B14:D14"/>
    <mergeCell ref="F14:H14"/>
    <mergeCell ref="I14:K14"/>
    <mergeCell ref="B20:D20"/>
    <mergeCell ref="F20:H20"/>
    <mergeCell ref="I20:K20"/>
    <mergeCell ref="B22:D22"/>
    <mergeCell ref="F22:H22"/>
    <mergeCell ref="I22:K22"/>
    <mergeCell ref="B21:D21"/>
    <mergeCell ref="F21:H21"/>
    <mergeCell ref="I21:K21"/>
  </mergeCells>
  <pageMargins left="0.70866141732283472" right="0.70866141732283472" top="0.74803149606299213" bottom="0.74803149606299213" header="0.31496062992125984" footer="0.31496062992125984"/>
  <pageSetup scale="71" orientation="landscape" horizontalDpi="300" verticalDpi="30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7">
    <pageSetUpPr fitToPage="1"/>
  </sheetPr>
  <dimension ref="A6:AE24"/>
  <sheetViews>
    <sheetView showGridLines="0" topLeftCell="A7" zoomScaleNormal="100" workbookViewId="0">
      <selection activeCell="E20" sqref="E20"/>
    </sheetView>
  </sheetViews>
  <sheetFormatPr baseColWidth="10" defaultRowHeight="15" x14ac:dyDescent="0.25"/>
  <cols>
    <col min="1" max="1" width="4.5703125" style="12" bestFit="1" customWidth="1"/>
    <col min="2" max="2" width="51.85546875" style="12" customWidth="1"/>
    <col min="3" max="3" width="19.7109375" style="12" bestFit="1" customWidth="1"/>
    <col min="4" max="4" width="4.42578125" style="12" customWidth="1"/>
    <col min="5" max="5" width="6" style="12" bestFit="1" customWidth="1"/>
    <col min="6" max="6" width="5.7109375" style="12" bestFit="1" customWidth="1"/>
    <col min="7" max="7" width="6.7109375" style="12" bestFit="1" customWidth="1"/>
    <col min="8" max="17" width="7.7109375" style="12" bestFit="1" customWidth="1"/>
    <col min="18" max="18" width="5.28515625" style="12" customWidth="1"/>
    <col min="19" max="19" width="1.5703125" style="12" customWidth="1"/>
    <col min="20" max="20" width="3.140625" style="12" customWidth="1"/>
    <col min="21" max="21" width="6.140625" style="12" customWidth="1"/>
    <col min="22" max="22" width="3.140625" style="12" customWidth="1"/>
    <col min="23" max="23" width="4.28515625" style="12" customWidth="1"/>
    <col min="24" max="24" width="7.7109375" style="12" bestFit="1" customWidth="1"/>
    <col min="25" max="26" width="4" style="12" customWidth="1"/>
    <col min="27" max="27" width="7.7109375" style="12" bestFit="1" customWidth="1"/>
    <col min="28" max="28" width="4.42578125" style="12" customWidth="1"/>
    <col min="29" max="29" width="4" style="12" customWidth="1"/>
    <col min="30" max="30" width="4.42578125" style="12" customWidth="1"/>
    <col min="31" max="31" width="4" style="12" customWidth="1"/>
    <col min="32" max="16384" width="11.42578125" style="12"/>
  </cols>
  <sheetData>
    <row r="6" spans="1:31" ht="15.75" thickBot="1" x14ac:dyDescent="0.3"/>
    <row r="7" spans="1:31" ht="16.5" customHeight="1" thickBot="1" x14ac:dyDescent="0.3">
      <c r="A7" s="260" t="s">
        <v>20</v>
      </c>
      <c r="B7" s="261"/>
      <c r="C7" s="261"/>
      <c r="D7" s="261"/>
      <c r="E7" s="261"/>
      <c r="F7" s="261"/>
      <c r="G7" s="261"/>
      <c r="H7" s="261"/>
      <c r="I7" s="261"/>
      <c r="J7" s="261"/>
      <c r="K7" s="261"/>
      <c r="L7" s="261"/>
      <c r="M7" s="261"/>
      <c r="N7" s="261"/>
      <c r="O7" s="261"/>
      <c r="P7" s="261"/>
      <c r="Q7" s="261"/>
      <c r="R7" s="261"/>
      <c r="S7" s="261"/>
      <c r="T7" s="261"/>
      <c r="U7" s="261"/>
      <c r="V7" s="261"/>
      <c r="W7" s="261"/>
      <c r="X7" s="261"/>
      <c r="Y7" s="261"/>
      <c r="Z7" s="261"/>
      <c r="AA7" s="261"/>
      <c r="AB7" s="263"/>
      <c r="AC7" s="263"/>
      <c r="AD7" s="263"/>
      <c r="AE7" s="262"/>
    </row>
    <row r="8" spans="1:31" ht="15.75" thickBot="1" x14ac:dyDescent="0.3">
      <c r="A8" s="260" t="s">
        <v>0</v>
      </c>
      <c r="B8" s="263"/>
      <c r="C8" s="13">
        <v>43605</v>
      </c>
      <c r="D8" s="260" t="s">
        <v>7</v>
      </c>
      <c r="E8" s="261"/>
      <c r="F8" s="261"/>
      <c r="G8" s="261"/>
      <c r="H8" s="350" t="s">
        <v>32</v>
      </c>
      <c r="I8" s="351"/>
      <c r="J8" s="351"/>
      <c r="K8" s="260" t="s">
        <v>1</v>
      </c>
      <c r="L8" s="261"/>
      <c r="M8" s="262"/>
      <c r="N8" s="419" t="s">
        <v>34</v>
      </c>
      <c r="O8" s="420"/>
      <c r="P8" s="420"/>
      <c r="Q8" s="420"/>
      <c r="R8" s="421"/>
      <c r="S8" s="260" t="s">
        <v>2</v>
      </c>
      <c r="T8" s="406"/>
      <c r="U8" s="261"/>
      <c r="V8" s="434">
        <v>1</v>
      </c>
      <c r="W8" s="435"/>
      <c r="X8" s="80" t="s">
        <v>3</v>
      </c>
      <c r="Y8" s="81"/>
      <c r="Z8" s="81"/>
      <c r="AA8" s="353">
        <v>8</v>
      </c>
      <c r="AB8" s="420"/>
      <c r="AC8" s="420"/>
      <c r="AD8" s="420"/>
      <c r="AE8" s="352"/>
    </row>
    <row r="9" spans="1:31" ht="15.75" thickBot="1" x14ac:dyDescent="0.3">
      <c r="A9" s="252" t="s">
        <v>21</v>
      </c>
      <c r="B9" s="253"/>
      <c r="C9" s="14" t="s">
        <v>30</v>
      </c>
      <c r="D9" s="252" t="s">
        <v>23</v>
      </c>
      <c r="E9" s="346"/>
      <c r="F9" s="346"/>
      <c r="G9" s="346"/>
      <c r="H9" s="347" t="s">
        <v>33</v>
      </c>
      <c r="I9" s="348"/>
      <c r="J9" s="348"/>
      <c r="K9" s="283" t="s">
        <v>43</v>
      </c>
      <c r="L9" s="284"/>
      <c r="M9" s="284"/>
      <c r="N9" s="284"/>
      <c r="O9" s="284"/>
      <c r="P9" s="237"/>
      <c r="Q9" s="428" t="s">
        <v>47</v>
      </c>
      <c r="R9" s="428"/>
      <c r="S9" s="428"/>
      <c r="T9" s="428"/>
      <c r="U9" s="428"/>
      <c r="V9" s="428"/>
      <c r="W9" s="428"/>
      <c r="X9" s="428"/>
      <c r="Y9" s="428"/>
      <c r="Z9" s="428"/>
      <c r="AA9" s="428"/>
      <c r="AB9" s="428"/>
      <c r="AC9" s="428"/>
      <c r="AD9" s="428"/>
      <c r="AE9" s="429"/>
    </row>
    <row r="10" spans="1:31" ht="15.75" thickBot="1" x14ac:dyDescent="0.3">
      <c r="A10" s="288" t="s">
        <v>4</v>
      </c>
      <c r="B10" s="290" t="s">
        <v>511</v>
      </c>
      <c r="C10" s="288" t="s">
        <v>316</v>
      </c>
      <c r="D10" s="292" t="s">
        <v>321</v>
      </c>
      <c r="E10" s="293"/>
      <c r="F10" s="293"/>
      <c r="G10" s="293"/>
      <c r="H10" s="293"/>
      <c r="I10" s="293"/>
      <c r="J10" s="293"/>
      <c r="K10" s="293"/>
      <c r="L10" s="293"/>
      <c r="M10" s="293"/>
      <c r="N10" s="293"/>
      <c r="O10" s="293"/>
      <c r="P10" s="293"/>
      <c r="Q10" s="293"/>
      <c r="R10" s="293"/>
      <c r="S10" s="293"/>
      <c r="T10" s="293"/>
      <c r="U10" s="293"/>
      <c r="V10" s="293"/>
      <c r="W10" s="293"/>
      <c r="X10" s="293"/>
      <c r="Y10" s="293"/>
      <c r="Z10" s="293"/>
      <c r="AA10" s="293"/>
      <c r="AB10" s="358"/>
      <c r="AC10" s="358"/>
      <c r="AD10" s="358"/>
      <c r="AE10" s="294"/>
    </row>
    <row r="11" spans="1:31" ht="15.75" thickBot="1" x14ac:dyDescent="0.3">
      <c r="A11" s="289"/>
      <c r="B11" s="291"/>
      <c r="C11" s="283"/>
      <c r="D11" s="77" t="s">
        <v>322</v>
      </c>
      <c r="E11" s="76" t="s">
        <v>323</v>
      </c>
      <c r="F11" s="76" t="s">
        <v>324</v>
      </c>
      <c r="G11" s="76" t="s">
        <v>325</v>
      </c>
      <c r="H11" s="76" t="s">
        <v>326</v>
      </c>
      <c r="I11" s="76" t="s">
        <v>327</v>
      </c>
      <c r="J11" s="76" t="s">
        <v>328</v>
      </c>
      <c r="K11" s="76" t="s">
        <v>329</v>
      </c>
      <c r="L11" s="76" t="s">
        <v>330</v>
      </c>
      <c r="M11" s="76" t="s">
        <v>331</v>
      </c>
      <c r="N11" s="76" t="s">
        <v>332</v>
      </c>
      <c r="O11" s="76" t="s">
        <v>333</v>
      </c>
      <c r="P11" s="76" t="s">
        <v>334</v>
      </c>
      <c r="Q11" s="76" t="s">
        <v>335</v>
      </c>
      <c r="R11" s="365" t="s">
        <v>336</v>
      </c>
      <c r="S11" s="366"/>
      <c r="T11" s="365" t="s">
        <v>337</v>
      </c>
      <c r="U11" s="366"/>
      <c r="V11" s="365" t="s">
        <v>338</v>
      </c>
      <c r="W11" s="366"/>
      <c r="X11" s="76" t="s">
        <v>339</v>
      </c>
      <c r="Y11" s="365" t="s">
        <v>340</v>
      </c>
      <c r="Z11" s="366"/>
      <c r="AA11" s="129" t="s">
        <v>341</v>
      </c>
      <c r="AB11" s="432" t="s">
        <v>342</v>
      </c>
      <c r="AC11" s="433"/>
      <c r="AD11" s="430" t="s">
        <v>476</v>
      </c>
      <c r="AE11" s="431"/>
    </row>
    <row r="12" spans="1:31" ht="30" x14ac:dyDescent="0.25">
      <c r="A12" s="24">
        <v>1</v>
      </c>
      <c r="B12" s="10" t="s">
        <v>35</v>
      </c>
      <c r="C12" s="186">
        <v>180</v>
      </c>
      <c r="D12" s="422"/>
      <c r="E12" s="423"/>
      <c r="F12" s="423"/>
      <c r="G12" s="423"/>
      <c r="H12" s="423"/>
      <c r="I12" s="424"/>
      <c r="J12" s="94"/>
      <c r="K12" s="94"/>
      <c r="L12" s="94"/>
      <c r="M12" s="94"/>
      <c r="N12" s="94"/>
      <c r="O12" s="94"/>
      <c r="P12" s="94"/>
      <c r="Q12" s="94"/>
      <c r="R12" s="94"/>
      <c r="S12" s="94"/>
      <c r="T12" s="94"/>
      <c r="U12" s="94"/>
      <c r="V12" s="94"/>
      <c r="W12" s="94"/>
      <c r="X12" s="94"/>
      <c r="Y12" s="94"/>
      <c r="Z12" s="94"/>
      <c r="AA12" s="94"/>
      <c r="AB12" s="94"/>
      <c r="AC12" s="170"/>
      <c r="AD12" s="94"/>
      <c r="AE12" s="171"/>
    </row>
    <row r="13" spans="1:31" x14ac:dyDescent="0.25">
      <c r="A13" s="26">
        <v>2</v>
      </c>
      <c r="B13" s="11" t="s">
        <v>72</v>
      </c>
      <c r="C13" s="187">
        <v>120</v>
      </c>
      <c r="D13" s="88"/>
      <c r="E13" s="79"/>
      <c r="F13" s="79"/>
      <c r="G13" s="79"/>
      <c r="H13" s="79"/>
      <c r="I13" s="79"/>
      <c r="J13" s="425"/>
      <c r="K13" s="425"/>
      <c r="L13" s="425"/>
      <c r="M13" s="425"/>
      <c r="N13" s="79"/>
      <c r="O13" s="79"/>
      <c r="P13" s="79"/>
      <c r="Q13" s="79"/>
      <c r="R13" s="79"/>
      <c r="S13" s="79"/>
      <c r="T13" s="79"/>
      <c r="U13" s="79"/>
      <c r="V13" s="79"/>
      <c r="W13" s="79"/>
      <c r="X13" s="79"/>
      <c r="Y13" s="79"/>
      <c r="Z13" s="79"/>
      <c r="AA13" s="79"/>
      <c r="AB13" s="79"/>
      <c r="AC13" s="78"/>
      <c r="AD13" s="79"/>
      <c r="AE13" s="172"/>
    </row>
    <row r="14" spans="1:31" x14ac:dyDescent="0.25">
      <c r="A14" s="26">
        <v>3</v>
      </c>
      <c r="B14" s="11" t="s">
        <v>16</v>
      </c>
      <c r="C14" s="187">
        <v>120</v>
      </c>
      <c r="D14" s="88"/>
      <c r="E14" s="79"/>
      <c r="F14" s="79"/>
      <c r="G14" s="79"/>
      <c r="H14" s="79"/>
      <c r="I14" s="79"/>
      <c r="J14" s="79"/>
      <c r="K14" s="79"/>
      <c r="L14" s="79"/>
      <c r="M14" s="79"/>
      <c r="N14" s="362"/>
      <c r="O14" s="362"/>
      <c r="P14" s="362"/>
      <c r="Q14" s="362"/>
      <c r="R14" s="79"/>
      <c r="S14" s="79"/>
      <c r="T14" s="79"/>
      <c r="U14" s="79"/>
      <c r="V14" s="79"/>
      <c r="W14" s="79"/>
      <c r="X14" s="79"/>
      <c r="Y14" s="79"/>
      <c r="Z14" s="79"/>
      <c r="AA14" s="79"/>
      <c r="AB14" s="79"/>
      <c r="AC14" s="78"/>
      <c r="AD14" s="79"/>
      <c r="AE14" s="172"/>
    </row>
    <row r="15" spans="1:31" ht="30" x14ac:dyDescent="0.25">
      <c r="A15" s="26">
        <v>4</v>
      </c>
      <c r="B15" s="11" t="s">
        <v>36</v>
      </c>
      <c r="C15" s="187">
        <f>((13+11+10+17+18+16)/6)*2</f>
        <v>28.333333333333332</v>
      </c>
      <c r="D15" s="88"/>
      <c r="E15" s="79"/>
      <c r="F15" s="79"/>
      <c r="G15" s="79"/>
      <c r="H15" s="79"/>
      <c r="I15" s="79"/>
      <c r="J15" s="79"/>
      <c r="K15" s="79"/>
      <c r="L15" s="79"/>
      <c r="M15" s="79"/>
      <c r="N15" s="79"/>
      <c r="O15" s="79"/>
      <c r="P15" s="79"/>
      <c r="Q15" s="79"/>
      <c r="R15" s="91"/>
      <c r="S15" s="79"/>
      <c r="T15" s="79"/>
      <c r="U15" s="79"/>
      <c r="V15" s="79"/>
      <c r="W15" s="79"/>
      <c r="X15" s="79"/>
      <c r="Y15" s="79"/>
      <c r="Z15" s="79"/>
      <c r="AA15" s="79"/>
      <c r="AB15" s="79"/>
      <c r="AC15" s="79"/>
      <c r="AD15" s="79"/>
      <c r="AE15" s="173"/>
    </row>
    <row r="16" spans="1:31" ht="30" x14ac:dyDescent="0.25">
      <c r="A16" s="26">
        <v>5</v>
      </c>
      <c r="B16" s="11" t="s">
        <v>37</v>
      </c>
      <c r="C16" s="187">
        <f>((28+16+20+18+21)/5)*2</f>
        <v>41.2</v>
      </c>
      <c r="D16" s="88"/>
      <c r="E16" s="79"/>
      <c r="F16" s="79"/>
      <c r="G16" s="79"/>
      <c r="H16" s="79"/>
      <c r="I16" s="79"/>
      <c r="J16" s="79"/>
      <c r="K16" s="79"/>
      <c r="L16" s="79"/>
      <c r="M16" s="79"/>
      <c r="N16" s="79"/>
      <c r="O16" s="79"/>
      <c r="P16" s="79"/>
      <c r="Q16" s="79"/>
      <c r="R16" s="79"/>
      <c r="S16" s="362"/>
      <c r="T16" s="362"/>
      <c r="U16" s="362"/>
      <c r="V16" s="362"/>
      <c r="W16" s="79"/>
      <c r="X16" s="79"/>
      <c r="Y16" s="79"/>
      <c r="Z16" s="79"/>
      <c r="AA16" s="79"/>
      <c r="AB16" s="79"/>
      <c r="AC16" s="79"/>
      <c r="AD16" s="79"/>
      <c r="AE16" s="173"/>
    </row>
    <row r="17" spans="1:31" x14ac:dyDescent="0.25">
      <c r="A17" s="26">
        <v>6</v>
      </c>
      <c r="B17" s="11" t="s">
        <v>38</v>
      </c>
      <c r="C17" s="187">
        <f>((48+32+26+28)/4)*2</f>
        <v>67</v>
      </c>
      <c r="D17" s="88"/>
      <c r="E17" s="79"/>
      <c r="F17" s="79"/>
      <c r="G17" s="79"/>
      <c r="H17" s="79"/>
      <c r="I17" s="79"/>
      <c r="J17" s="79"/>
      <c r="K17" s="79"/>
      <c r="L17" s="79"/>
      <c r="M17" s="79"/>
      <c r="N17" s="79"/>
      <c r="O17" s="79"/>
      <c r="P17" s="79"/>
      <c r="Q17" s="79"/>
      <c r="R17" s="79"/>
      <c r="S17" s="79"/>
      <c r="T17" s="79"/>
      <c r="U17" s="79"/>
      <c r="V17" s="132"/>
      <c r="W17" s="362"/>
      <c r="X17" s="362"/>
      <c r="Y17" s="362"/>
      <c r="Z17" s="79"/>
      <c r="AA17" s="79"/>
      <c r="AB17" s="79"/>
      <c r="AC17" s="79"/>
      <c r="AD17" s="79"/>
      <c r="AE17" s="173"/>
    </row>
    <row r="18" spans="1:31" x14ac:dyDescent="0.25">
      <c r="A18" s="26">
        <v>7</v>
      </c>
      <c r="B18" s="11" t="s">
        <v>39</v>
      </c>
      <c r="C18" s="187">
        <v>60</v>
      </c>
      <c r="D18" s="88"/>
      <c r="E18" s="79"/>
      <c r="F18" s="79"/>
      <c r="G18" s="79"/>
      <c r="H18" s="79"/>
      <c r="I18" s="79"/>
      <c r="J18" s="79"/>
      <c r="K18" s="79"/>
      <c r="L18" s="79"/>
      <c r="M18" s="79"/>
      <c r="N18" s="79"/>
      <c r="O18" s="79"/>
      <c r="P18" s="79"/>
      <c r="Q18" s="79"/>
      <c r="R18" s="79"/>
      <c r="S18" s="79"/>
      <c r="T18" s="79"/>
      <c r="U18" s="79"/>
      <c r="V18" s="79"/>
      <c r="W18" s="79"/>
      <c r="X18" s="132"/>
      <c r="Y18" s="132"/>
      <c r="Z18" s="362"/>
      <c r="AA18" s="362"/>
      <c r="AB18" s="362"/>
      <c r="AC18" s="79"/>
      <c r="AD18" s="79"/>
      <c r="AE18" s="173"/>
    </row>
    <row r="19" spans="1:31" ht="15.75" thickBot="1" x14ac:dyDescent="0.3">
      <c r="A19" s="28">
        <v>8</v>
      </c>
      <c r="B19" s="31" t="s">
        <v>40</v>
      </c>
      <c r="C19" s="188">
        <v>60</v>
      </c>
      <c r="D19" s="174"/>
      <c r="E19" s="103"/>
      <c r="F19" s="103"/>
      <c r="G19" s="103"/>
      <c r="H19" s="103"/>
      <c r="I19" s="103"/>
      <c r="J19" s="103"/>
      <c r="K19" s="103"/>
      <c r="L19" s="103"/>
      <c r="M19" s="103"/>
      <c r="N19" s="103"/>
      <c r="O19" s="103"/>
      <c r="P19" s="103"/>
      <c r="Q19" s="103"/>
      <c r="R19" s="103"/>
      <c r="S19" s="103"/>
      <c r="T19" s="103"/>
      <c r="U19" s="103"/>
      <c r="V19" s="103"/>
      <c r="W19" s="103"/>
      <c r="X19" s="103"/>
      <c r="Y19" s="103"/>
      <c r="Z19" s="103"/>
      <c r="AA19" s="95"/>
      <c r="AB19" s="95"/>
      <c r="AC19" s="370"/>
      <c r="AD19" s="370"/>
      <c r="AE19" s="176"/>
    </row>
    <row r="20" spans="1:31" ht="15.75" thickBot="1" x14ac:dyDescent="0.3">
      <c r="A20" s="236" t="s">
        <v>8</v>
      </c>
      <c r="B20" s="238"/>
      <c r="C20" s="75">
        <f>SUM(C12:C19)</f>
        <v>676.5333333333333</v>
      </c>
      <c r="D20" s="169"/>
      <c r="E20" s="166"/>
      <c r="F20" s="166"/>
      <c r="G20" s="166"/>
      <c r="H20" s="166"/>
      <c r="I20" s="166"/>
      <c r="J20" s="166"/>
      <c r="K20" s="166"/>
      <c r="L20" s="166"/>
      <c r="M20" s="166"/>
      <c r="N20" s="166"/>
      <c r="O20" s="166"/>
      <c r="P20" s="166"/>
      <c r="Q20" s="166"/>
      <c r="R20" s="426"/>
      <c r="S20" s="427"/>
      <c r="T20" s="426"/>
      <c r="U20" s="427"/>
      <c r="V20" s="166"/>
      <c r="W20" s="166"/>
      <c r="X20" s="166"/>
      <c r="Y20" s="166"/>
      <c r="Z20" s="166"/>
      <c r="AA20" s="166"/>
      <c r="AB20" s="167"/>
      <c r="AC20" s="168"/>
      <c r="AD20" s="167"/>
      <c r="AE20" s="168"/>
    </row>
    <row r="21" spans="1:31" ht="15.75" thickBot="1" x14ac:dyDescent="0.3">
      <c r="A21" s="236" t="s">
        <v>9</v>
      </c>
      <c r="B21" s="238"/>
      <c r="C21" s="236" t="s">
        <v>12</v>
      </c>
      <c r="D21" s="284"/>
      <c r="E21" s="284"/>
      <c r="F21" s="284"/>
      <c r="G21" s="237"/>
      <c r="H21" s="284"/>
      <c r="I21" s="284"/>
      <c r="J21" s="284"/>
      <c r="K21" s="271"/>
      <c r="L21" s="272"/>
      <c r="M21" s="272"/>
      <c r="N21" s="272"/>
      <c r="O21" s="272"/>
      <c r="P21" s="272"/>
      <c r="Q21" s="272"/>
      <c r="R21" s="272"/>
      <c r="S21" s="272"/>
      <c r="T21" s="272"/>
      <c r="U21" s="272"/>
      <c r="V21" s="272"/>
      <c r="W21" s="272"/>
      <c r="X21" s="272"/>
      <c r="Y21" s="272"/>
      <c r="Z21" s="272"/>
      <c r="AA21" s="272"/>
      <c r="AB21" s="272"/>
      <c r="AC21" s="272"/>
      <c r="AD21" s="272"/>
      <c r="AE21" s="273"/>
    </row>
    <row r="22" spans="1:31" x14ac:dyDescent="0.25">
      <c r="A22" s="239" t="s">
        <v>10</v>
      </c>
      <c r="B22" s="240"/>
      <c r="C22" s="359"/>
      <c r="D22" s="360"/>
      <c r="E22" s="360"/>
      <c r="F22" s="360"/>
      <c r="G22" s="361"/>
      <c r="H22" s="360"/>
      <c r="I22" s="360"/>
      <c r="J22" s="360"/>
      <c r="K22" s="271"/>
      <c r="L22" s="272"/>
      <c r="M22" s="272"/>
      <c r="N22" s="272"/>
      <c r="O22" s="272"/>
      <c r="P22" s="272"/>
      <c r="Q22" s="272"/>
      <c r="R22" s="272"/>
      <c r="S22" s="272"/>
      <c r="T22" s="272"/>
      <c r="U22" s="272"/>
      <c r="V22" s="272"/>
      <c r="W22" s="272"/>
      <c r="X22" s="272"/>
      <c r="Y22" s="272"/>
      <c r="Z22" s="272"/>
      <c r="AA22" s="272"/>
      <c r="AB22" s="272"/>
      <c r="AC22" s="272"/>
      <c r="AD22" s="272"/>
      <c r="AE22" s="273"/>
    </row>
    <row r="23" spans="1:31" ht="15.75" thickBot="1" x14ac:dyDescent="0.3">
      <c r="A23" s="241" t="s">
        <v>11</v>
      </c>
      <c r="B23" s="242"/>
      <c r="C23" s="355"/>
      <c r="D23" s="356"/>
      <c r="E23" s="356"/>
      <c r="F23" s="356"/>
      <c r="G23" s="357"/>
      <c r="H23" s="356"/>
      <c r="I23" s="356"/>
      <c r="J23" s="356"/>
      <c r="K23" s="274"/>
      <c r="L23" s="275"/>
      <c r="M23" s="275"/>
      <c r="N23" s="275"/>
      <c r="O23" s="275"/>
      <c r="P23" s="275"/>
      <c r="Q23" s="275"/>
      <c r="R23" s="275"/>
      <c r="S23" s="275"/>
      <c r="T23" s="275"/>
      <c r="U23" s="275"/>
      <c r="V23" s="275"/>
      <c r="W23" s="275"/>
      <c r="X23" s="275"/>
      <c r="Y23" s="275"/>
      <c r="Z23" s="275"/>
      <c r="AA23" s="275"/>
      <c r="AB23" s="275"/>
      <c r="AC23" s="275"/>
      <c r="AD23" s="275"/>
      <c r="AE23" s="276"/>
    </row>
    <row r="24" spans="1:31" x14ac:dyDescent="0.25">
      <c r="E24" s="272"/>
      <c r="F24" s="272"/>
      <c r="G24" s="272"/>
    </row>
  </sheetData>
  <mergeCells count="45">
    <mergeCell ref="A7:AE7"/>
    <mergeCell ref="A8:B8"/>
    <mergeCell ref="D8:G8"/>
    <mergeCell ref="H8:J8"/>
    <mergeCell ref="K8:M8"/>
    <mergeCell ref="S8:U8"/>
    <mergeCell ref="AA8:AE8"/>
    <mergeCell ref="N8:R8"/>
    <mergeCell ref="V8:W8"/>
    <mergeCell ref="D10:AE10"/>
    <mergeCell ref="A9:B9"/>
    <mergeCell ref="D9:G9"/>
    <mergeCell ref="H9:J9"/>
    <mergeCell ref="R11:S11"/>
    <mergeCell ref="Y11:Z11"/>
    <mergeCell ref="AD11:AE11"/>
    <mergeCell ref="V11:W11"/>
    <mergeCell ref="AB11:AC11"/>
    <mergeCell ref="E24:G24"/>
    <mergeCell ref="K9:P9"/>
    <mergeCell ref="Q9:AE9"/>
    <mergeCell ref="A20:B20"/>
    <mergeCell ref="A21:B21"/>
    <mergeCell ref="C21:G21"/>
    <mergeCell ref="H21:J21"/>
    <mergeCell ref="K21:AE23"/>
    <mergeCell ref="A22:B22"/>
    <mergeCell ref="C22:G22"/>
    <mergeCell ref="H22:J22"/>
    <mergeCell ref="A23:B23"/>
    <mergeCell ref="C23:G23"/>
    <mergeCell ref="A10:A11"/>
    <mergeCell ref="B10:B11"/>
    <mergeCell ref="C10:C11"/>
    <mergeCell ref="Z18:AB18"/>
    <mergeCell ref="AC19:AD19"/>
    <mergeCell ref="T11:U11"/>
    <mergeCell ref="H23:J23"/>
    <mergeCell ref="D12:I12"/>
    <mergeCell ref="J13:M13"/>
    <mergeCell ref="N14:Q14"/>
    <mergeCell ref="T20:U20"/>
    <mergeCell ref="R20:S20"/>
    <mergeCell ref="S16:V16"/>
    <mergeCell ref="W17:Y17"/>
  </mergeCells>
  <pageMargins left="0.7" right="0.7" top="0.75" bottom="0.75" header="0.3" footer="0.3"/>
  <pageSetup scale="53" fitToHeight="0" orientation="landscape" horizontalDpi="300" verticalDpi="300" r:id="rId1"/>
  <colBreaks count="1" manualBreakCount="1">
    <brk id="31" max="1048575" man="1"/>
  </colBreak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8">
    <pageSetUpPr fitToPage="1"/>
  </sheetPr>
  <dimension ref="A6:L23"/>
  <sheetViews>
    <sheetView topLeftCell="A12" zoomScale="40" zoomScaleNormal="40" workbookViewId="0">
      <selection activeCell="L18" sqref="L18"/>
    </sheetView>
  </sheetViews>
  <sheetFormatPr baseColWidth="10" defaultColWidth="19.7109375" defaultRowHeight="15" x14ac:dyDescent="0.25"/>
  <cols>
    <col min="1" max="1" width="12" style="12" bestFit="1" customWidth="1"/>
    <col min="2" max="2" width="19.7109375" style="12"/>
    <col min="3" max="3" width="12.5703125" style="12" bestFit="1" customWidth="1"/>
    <col min="4" max="4" width="19.28515625" style="12" bestFit="1" customWidth="1"/>
    <col min="5" max="5" width="24.140625" style="12" bestFit="1" customWidth="1"/>
    <col min="6" max="6" width="25.42578125" style="12" bestFit="1" customWidth="1"/>
    <col min="7" max="7" width="24.7109375" style="12" bestFit="1" customWidth="1"/>
    <col min="8" max="8" width="17.7109375" style="12" bestFit="1" customWidth="1"/>
    <col min="9" max="9" width="8.28515625" style="12" customWidth="1"/>
    <col min="10" max="10" width="18" style="12" bestFit="1" customWidth="1"/>
    <col min="11" max="11" width="8.28515625" style="12" customWidth="1"/>
    <col min="12" max="16384" width="19.7109375" style="12"/>
  </cols>
  <sheetData>
    <row r="6" spans="1:12" ht="15.75" thickBot="1" x14ac:dyDescent="0.3"/>
    <row r="7" spans="1:12" ht="15.75" thickBot="1" x14ac:dyDescent="0.3">
      <c r="A7" s="236" t="s">
        <v>130</v>
      </c>
      <c r="B7" s="243"/>
      <c r="C7" s="243"/>
      <c r="D7" s="243"/>
      <c r="E7" s="243"/>
      <c r="F7" s="243"/>
      <c r="G7" s="243"/>
      <c r="H7" s="243"/>
      <c r="I7" s="243"/>
      <c r="J7" s="243"/>
      <c r="K7" s="238"/>
    </row>
    <row r="8" spans="1:12" ht="15.75" thickBot="1" x14ac:dyDescent="0.3">
      <c r="A8" s="260" t="s">
        <v>0</v>
      </c>
      <c r="B8" s="263"/>
      <c r="C8" s="13">
        <v>43605</v>
      </c>
      <c r="D8" s="56" t="s">
        <v>7</v>
      </c>
      <c r="E8" s="46" t="s">
        <v>32</v>
      </c>
      <c r="F8" s="56" t="s">
        <v>1</v>
      </c>
      <c r="G8" s="46" t="s">
        <v>137</v>
      </c>
      <c r="H8" s="56" t="s">
        <v>2</v>
      </c>
      <c r="I8" s="45">
        <v>1</v>
      </c>
      <c r="J8" s="56" t="s">
        <v>3</v>
      </c>
      <c r="K8" s="34">
        <v>8</v>
      </c>
    </row>
    <row r="9" spans="1:12" ht="15.75" thickBot="1" x14ac:dyDescent="0.3">
      <c r="A9" s="252" t="s">
        <v>21</v>
      </c>
      <c r="B9" s="253"/>
      <c r="C9" s="14" t="s">
        <v>138</v>
      </c>
      <c r="D9" s="56" t="s">
        <v>23</v>
      </c>
      <c r="E9" s="47" t="s">
        <v>33</v>
      </c>
      <c r="F9" s="56" t="s">
        <v>43</v>
      </c>
      <c r="G9" s="384" t="s">
        <v>47</v>
      </c>
      <c r="H9" s="385"/>
      <c r="I9" s="385"/>
      <c r="J9" s="385"/>
      <c r="K9" s="386"/>
    </row>
    <row r="10" spans="1:12" ht="15.75" customHeight="1" thickBot="1" x14ac:dyDescent="0.3">
      <c r="A10" s="57" t="s">
        <v>4</v>
      </c>
      <c r="B10" s="301" t="s">
        <v>146</v>
      </c>
      <c r="C10" s="302"/>
      <c r="D10" s="303"/>
      <c r="E10" s="57" t="s">
        <v>132</v>
      </c>
      <c r="F10" s="236" t="s">
        <v>131</v>
      </c>
      <c r="G10" s="243"/>
      <c r="H10" s="238"/>
      <c r="I10" s="236" t="s">
        <v>135</v>
      </c>
      <c r="J10" s="243"/>
      <c r="K10" s="238"/>
    </row>
    <row r="11" spans="1:12" ht="150.75" customHeight="1" x14ac:dyDescent="0.25">
      <c r="A11" s="42">
        <v>1</v>
      </c>
      <c r="B11" s="413" t="s">
        <v>178</v>
      </c>
      <c r="C11" s="414"/>
      <c r="D11" s="415"/>
      <c r="E11" s="48"/>
      <c r="F11" s="390" t="s">
        <v>179</v>
      </c>
      <c r="G11" s="391"/>
      <c r="H11" s="392"/>
      <c r="I11" s="416"/>
      <c r="J11" s="417"/>
      <c r="K11" s="418"/>
    </row>
    <row r="12" spans="1:12" ht="172.5" customHeight="1" x14ac:dyDescent="0.25">
      <c r="A12" s="26">
        <v>2</v>
      </c>
      <c r="B12" s="407" t="s">
        <v>181</v>
      </c>
      <c r="C12" s="408"/>
      <c r="D12" s="409"/>
      <c r="E12" s="27"/>
      <c r="F12" s="372" t="s">
        <v>180</v>
      </c>
      <c r="G12" s="373"/>
      <c r="H12" s="374"/>
      <c r="I12" s="410"/>
      <c r="J12" s="411"/>
      <c r="K12" s="412"/>
      <c r="L12"/>
    </row>
    <row r="13" spans="1:12" ht="168" customHeight="1" x14ac:dyDescent="0.25">
      <c r="A13" s="26">
        <v>3</v>
      </c>
      <c r="B13" s="407" t="s">
        <v>16</v>
      </c>
      <c r="C13" s="408"/>
      <c r="D13" s="409"/>
      <c r="E13" s="27"/>
      <c r="F13" s="372" t="s">
        <v>182</v>
      </c>
      <c r="G13" s="373"/>
      <c r="H13" s="374"/>
      <c r="I13" s="410"/>
      <c r="J13" s="411"/>
      <c r="K13" s="412"/>
      <c r="L13"/>
    </row>
    <row r="14" spans="1:12" ht="141" customHeight="1" x14ac:dyDescent="0.25">
      <c r="A14" s="26">
        <v>4</v>
      </c>
      <c r="B14" s="407" t="s">
        <v>183</v>
      </c>
      <c r="C14" s="408"/>
      <c r="D14" s="409"/>
      <c r="E14" s="27"/>
      <c r="F14" s="372" t="s">
        <v>184</v>
      </c>
      <c r="G14" s="373"/>
      <c r="H14" s="374"/>
      <c r="I14" s="410"/>
      <c r="J14" s="411"/>
      <c r="K14" s="412"/>
    </row>
    <row r="15" spans="1:12" ht="131.25" customHeight="1" x14ac:dyDescent="0.25">
      <c r="A15" s="26">
        <v>5</v>
      </c>
      <c r="B15" s="407" t="s">
        <v>185</v>
      </c>
      <c r="C15" s="408"/>
      <c r="D15" s="409"/>
      <c r="E15" s="27"/>
      <c r="F15" s="372" t="s">
        <v>186</v>
      </c>
      <c r="G15" s="373"/>
      <c r="H15" s="374"/>
      <c r="I15" s="410"/>
      <c r="J15" s="411"/>
      <c r="K15" s="412"/>
    </row>
    <row r="16" spans="1:12" ht="132.75" customHeight="1" x14ac:dyDescent="0.25">
      <c r="A16" s="26">
        <v>6</v>
      </c>
      <c r="B16" s="407" t="s">
        <v>187</v>
      </c>
      <c r="C16" s="408"/>
      <c r="D16" s="409"/>
      <c r="E16" s="27"/>
      <c r="F16" s="372" t="s">
        <v>188</v>
      </c>
      <c r="G16" s="373"/>
      <c r="H16" s="374"/>
      <c r="I16" s="410"/>
      <c r="J16" s="411"/>
      <c r="K16" s="412"/>
    </row>
    <row r="17" spans="1:12" ht="185.25" customHeight="1" x14ac:dyDescent="0.25">
      <c r="A17" s="26">
        <v>7</v>
      </c>
      <c r="B17" s="407" t="s">
        <v>39</v>
      </c>
      <c r="C17" s="408"/>
      <c r="D17" s="409"/>
      <c r="E17" s="27"/>
      <c r="F17" s="372" t="s">
        <v>212</v>
      </c>
      <c r="G17" s="373"/>
      <c r="H17" s="374"/>
      <c r="I17" s="410"/>
      <c r="J17" s="411"/>
      <c r="K17" s="412"/>
      <c r="L17"/>
    </row>
    <row r="18" spans="1:12" ht="186.75" customHeight="1" thickBot="1" x14ac:dyDescent="0.3">
      <c r="A18" s="26">
        <v>8</v>
      </c>
      <c r="B18" s="407" t="s">
        <v>40</v>
      </c>
      <c r="C18" s="408"/>
      <c r="D18" s="409"/>
      <c r="E18" s="27"/>
      <c r="F18" s="372" t="s">
        <v>189</v>
      </c>
      <c r="G18" s="373"/>
      <c r="H18" s="374"/>
      <c r="I18" s="410"/>
      <c r="J18" s="411"/>
      <c r="K18" s="412"/>
    </row>
    <row r="19" spans="1:12" ht="46.5" customHeight="1" thickBot="1" x14ac:dyDescent="0.3">
      <c r="A19" s="325" t="s">
        <v>134</v>
      </c>
      <c r="B19" s="326"/>
      <c r="C19" s="326"/>
      <c r="D19" s="326"/>
      <c r="E19" s="327"/>
      <c r="F19" s="328" t="s">
        <v>133</v>
      </c>
      <c r="G19" s="328"/>
      <c r="H19" s="328"/>
      <c r="I19" s="328"/>
      <c r="J19" s="328"/>
      <c r="K19" s="329"/>
    </row>
    <row r="20" spans="1:12" ht="15.75" thickBot="1" x14ac:dyDescent="0.3">
      <c r="A20" s="260" t="s">
        <v>9</v>
      </c>
      <c r="B20" s="262"/>
      <c r="C20" s="236" t="s">
        <v>12</v>
      </c>
      <c r="D20" s="243"/>
      <c r="E20" s="238"/>
      <c r="F20" s="236" t="s">
        <v>13</v>
      </c>
      <c r="G20" s="238"/>
      <c r="H20" s="330"/>
      <c r="I20" s="331"/>
      <c r="J20" s="331"/>
      <c r="K20" s="332"/>
    </row>
    <row r="21" spans="1:12" x14ac:dyDescent="0.25">
      <c r="A21" s="339" t="s">
        <v>10</v>
      </c>
      <c r="B21" s="340"/>
      <c r="C21" s="393"/>
      <c r="D21" s="394"/>
      <c r="E21" s="395"/>
      <c r="F21" s="393"/>
      <c r="G21" s="395"/>
      <c r="H21" s="333"/>
      <c r="I21" s="334"/>
      <c r="J21" s="334"/>
      <c r="K21" s="335"/>
    </row>
    <row r="22" spans="1:12" ht="15.75" thickBot="1" x14ac:dyDescent="0.3">
      <c r="A22" s="344" t="s">
        <v>11</v>
      </c>
      <c r="B22" s="345"/>
      <c r="C22" s="396"/>
      <c r="D22" s="397"/>
      <c r="E22" s="398"/>
      <c r="F22" s="396"/>
      <c r="G22" s="398"/>
      <c r="H22" s="336"/>
      <c r="I22" s="337"/>
      <c r="J22" s="337"/>
      <c r="K22" s="338"/>
    </row>
    <row r="23" spans="1:12" x14ac:dyDescent="0.25">
      <c r="E23" s="272"/>
      <c r="F23" s="272"/>
      <c r="G23" s="272"/>
    </row>
  </sheetData>
  <mergeCells count="44">
    <mergeCell ref="A7:K7"/>
    <mergeCell ref="A8:B8"/>
    <mergeCell ref="A9:B9"/>
    <mergeCell ref="G9:K9"/>
    <mergeCell ref="B10:D10"/>
    <mergeCell ref="F10:H10"/>
    <mergeCell ref="I10:K10"/>
    <mergeCell ref="B11:D11"/>
    <mergeCell ref="F11:H11"/>
    <mergeCell ref="I11:K11"/>
    <mergeCell ref="B12:D12"/>
    <mergeCell ref="F12:H12"/>
    <mergeCell ref="I12:K12"/>
    <mergeCell ref="B13:D13"/>
    <mergeCell ref="F13:H13"/>
    <mergeCell ref="I13:K13"/>
    <mergeCell ref="B14:D14"/>
    <mergeCell ref="F14:H14"/>
    <mergeCell ref="I14:K14"/>
    <mergeCell ref="B15:D15"/>
    <mergeCell ref="F15:H15"/>
    <mergeCell ref="I15:K15"/>
    <mergeCell ref="B16:D16"/>
    <mergeCell ref="F16:H16"/>
    <mergeCell ref="I16:K16"/>
    <mergeCell ref="B17:D17"/>
    <mergeCell ref="F17:H17"/>
    <mergeCell ref="I17:K17"/>
    <mergeCell ref="B18:D18"/>
    <mergeCell ref="F18:H18"/>
    <mergeCell ref="I18:K18"/>
    <mergeCell ref="C22:E22"/>
    <mergeCell ref="F22:G22"/>
    <mergeCell ref="E23:G23"/>
    <mergeCell ref="A19:E19"/>
    <mergeCell ref="F19:K19"/>
    <mergeCell ref="A20:B20"/>
    <mergeCell ref="C20:E20"/>
    <mergeCell ref="F20:G20"/>
    <mergeCell ref="H20:K22"/>
    <mergeCell ref="A21:B21"/>
    <mergeCell ref="C21:E21"/>
    <mergeCell ref="F21:G21"/>
    <mergeCell ref="A22:B22"/>
  </mergeCells>
  <pageMargins left="0.70866141732283472" right="0.70866141732283472" top="0.74803149606299213" bottom="0.74803149606299213" header="0.31496062992125984" footer="0.31496062992125984"/>
  <pageSetup scale="65" orientation="landscape" horizontalDpi="300" verticalDpi="30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9"/>
  <dimension ref="A6:AW31"/>
  <sheetViews>
    <sheetView showGridLines="0" zoomScaleNormal="100" workbookViewId="0">
      <selection activeCell="B13" sqref="B13"/>
    </sheetView>
  </sheetViews>
  <sheetFormatPr baseColWidth="10" defaultRowHeight="15" x14ac:dyDescent="0.25"/>
  <cols>
    <col min="1" max="1" width="4.5703125" style="12" bestFit="1" customWidth="1"/>
    <col min="2" max="2" width="48.28515625" style="12" customWidth="1"/>
    <col min="3" max="3" width="24" style="12" customWidth="1"/>
    <col min="4" max="4" width="4.7109375" style="12" bestFit="1" customWidth="1"/>
    <col min="5" max="6" width="5.7109375" style="12" bestFit="1" customWidth="1"/>
    <col min="7" max="7" width="6.7109375" style="12" bestFit="1" customWidth="1"/>
    <col min="8" max="17" width="7.7109375" style="12" bestFit="1" customWidth="1"/>
    <col min="18" max="21" width="4.42578125" style="12" customWidth="1"/>
    <col min="22" max="22" width="7.7109375" style="12" bestFit="1" customWidth="1"/>
    <col min="23" max="24" width="3.42578125" style="12" customWidth="1"/>
    <col min="25" max="25" width="6.5703125" style="12" customWidth="1"/>
    <col min="26" max="26" width="1" style="12" customWidth="1"/>
    <col min="27" max="28" width="4.42578125" style="12" customWidth="1"/>
    <col min="29" max="29" width="7.7109375" style="12" bestFit="1" customWidth="1"/>
    <col min="30" max="30" width="2.85546875" style="12" customWidth="1"/>
    <col min="31" max="31" width="2.85546875" style="93" customWidth="1"/>
    <col min="32" max="32" width="3" style="12" customWidth="1"/>
    <col min="33" max="33" width="1.7109375" style="12" customWidth="1"/>
    <col min="34" max="34" width="6.7109375" style="12" customWidth="1"/>
    <col min="35" max="36" width="4.42578125" style="12" customWidth="1"/>
    <col min="37" max="37" width="5" style="12" customWidth="1"/>
    <col min="38" max="38" width="2.85546875" style="12" customWidth="1"/>
    <col min="39" max="39" width="7.7109375" style="12" bestFit="1" customWidth="1"/>
    <col min="40" max="40" width="7.5703125" style="12" customWidth="1"/>
    <col min="41" max="41" width="0.85546875" style="12" customWidth="1"/>
    <col min="42" max="42" width="4.85546875" style="12" customWidth="1"/>
    <col min="43" max="43" width="3.42578125" style="12" customWidth="1"/>
    <col min="44" max="44" width="2" style="12" customWidth="1"/>
    <col min="45" max="45" width="2" style="93" customWidth="1"/>
    <col min="46" max="46" width="2.85546875" style="12" customWidth="1"/>
    <col min="47" max="47" width="7.7109375" style="12" bestFit="1" customWidth="1"/>
    <col min="48" max="48" width="5.85546875" style="12" customWidth="1"/>
    <col min="49" max="49" width="2.85546875" style="12" customWidth="1"/>
    <col min="50" max="16384" width="11.42578125" style="12"/>
  </cols>
  <sheetData>
    <row r="6" spans="1:49" ht="15.75" thickBot="1" x14ac:dyDescent="0.3"/>
    <row r="7" spans="1:49" ht="16.5" customHeight="1" thickBot="1" x14ac:dyDescent="0.3">
      <c r="A7" s="260" t="s">
        <v>20</v>
      </c>
      <c r="B7" s="261"/>
      <c r="C7" s="261"/>
      <c r="D7" s="261"/>
      <c r="E7" s="261"/>
      <c r="F7" s="261"/>
      <c r="G7" s="261"/>
      <c r="H7" s="261"/>
      <c r="I7" s="261"/>
      <c r="J7" s="261"/>
      <c r="K7" s="261"/>
      <c r="L7" s="261"/>
      <c r="M7" s="261"/>
      <c r="N7" s="261"/>
      <c r="O7" s="261"/>
      <c r="P7" s="261"/>
      <c r="Q7" s="261"/>
      <c r="R7" s="261"/>
      <c r="S7" s="261"/>
      <c r="T7" s="261"/>
      <c r="U7" s="261"/>
      <c r="V7" s="261"/>
      <c r="W7" s="261"/>
      <c r="X7" s="261"/>
      <c r="Y7" s="261"/>
      <c r="Z7" s="261"/>
      <c r="AA7" s="261"/>
      <c r="AB7" s="261"/>
      <c r="AC7" s="261"/>
      <c r="AD7" s="261"/>
      <c r="AE7" s="261"/>
      <c r="AF7" s="261"/>
      <c r="AG7" s="261"/>
      <c r="AH7" s="261"/>
      <c r="AI7" s="261"/>
      <c r="AJ7" s="261"/>
      <c r="AK7" s="261"/>
      <c r="AL7" s="261"/>
      <c r="AM7" s="261"/>
      <c r="AN7" s="261"/>
      <c r="AO7" s="261"/>
      <c r="AP7" s="261"/>
      <c r="AQ7" s="261"/>
      <c r="AR7" s="261"/>
      <c r="AS7" s="261"/>
      <c r="AT7" s="261"/>
      <c r="AU7" s="261"/>
      <c r="AV7" s="261"/>
      <c r="AW7" s="262"/>
    </row>
    <row r="8" spans="1:49" ht="15.75" thickBot="1" x14ac:dyDescent="0.3">
      <c r="A8" s="260" t="s">
        <v>0</v>
      </c>
      <c r="B8" s="263"/>
      <c r="C8" s="13">
        <v>43605</v>
      </c>
      <c r="D8" s="260" t="s">
        <v>7</v>
      </c>
      <c r="E8" s="261"/>
      <c r="F8" s="261"/>
      <c r="G8" s="261"/>
      <c r="H8" s="262"/>
      <c r="I8" s="350" t="s">
        <v>41</v>
      </c>
      <c r="J8" s="351"/>
      <c r="K8" s="351"/>
      <c r="L8" s="351"/>
      <c r="M8" s="351"/>
      <c r="N8" s="351"/>
      <c r="O8" s="351"/>
      <c r="P8" s="352"/>
      <c r="Q8" s="260" t="s">
        <v>1</v>
      </c>
      <c r="R8" s="261"/>
      <c r="S8" s="262"/>
      <c r="T8" s="419" t="s">
        <v>42</v>
      </c>
      <c r="U8" s="420"/>
      <c r="V8" s="420"/>
      <c r="W8" s="420"/>
      <c r="X8" s="420"/>
      <c r="Y8" s="420"/>
      <c r="Z8" s="420"/>
      <c r="AA8" s="420"/>
      <c r="AB8" s="420"/>
      <c r="AC8" s="353"/>
      <c r="AD8" s="261" t="s">
        <v>2</v>
      </c>
      <c r="AE8" s="261"/>
      <c r="AF8" s="261"/>
      <c r="AG8" s="263"/>
      <c r="AH8" s="262"/>
      <c r="AI8" s="350">
        <v>1</v>
      </c>
      <c r="AJ8" s="351"/>
      <c r="AK8" s="354"/>
      <c r="AL8" s="352"/>
      <c r="AM8" s="260" t="s">
        <v>3</v>
      </c>
      <c r="AN8" s="406"/>
      <c r="AO8" s="261"/>
      <c r="AP8" s="261"/>
      <c r="AQ8" s="261"/>
      <c r="AR8" s="263"/>
      <c r="AS8" s="263"/>
      <c r="AT8" s="262"/>
      <c r="AU8" s="353">
        <v>15</v>
      </c>
      <c r="AV8" s="351"/>
      <c r="AW8" s="352"/>
    </row>
    <row r="9" spans="1:49" ht="15.75" thickBot="1" x14ac:dyDescent="0.3">
      <c r="A9" s="252" t="s">
        <v>21</v>
      </c>
      <c r="B9" s="253"/>
      <c r="C9" s="14" t="s">
        <v>32</v>
      </c>
      <c r="D9" s="252" t="s">
        <v>23</v>
      </c>
      <c r="E9" s="346"/>
      <c r="F9" s="346"/>
      <c r="G9" s="346"/>
      <c r="H9" s="280"/>
      <c r="I9" s="347" t="s">
        <v>33</v>
      </c>
      <c r="J9" s="348"/>
      <c r="K9" s="348"/>
      <c r="L9" s="348"/>
      <c r="M9" s="348"/>
      <c r="N9" s="348"/>
      <c r="O9" s="348"/>
      <c r="P9" s="349"/>
      <c r="Q9" s="283" t="s">
        <v>43</v>
      </c>
      <c r="R9" s="284"/>
      <c r="S9" s="284"/>
      <c r="T9" s="284"/>
      <c r="U9" s="284"/>
      <c r="V9" s="237"/>
      <c r="W9" s="419" t="s">
        <v>48</v>
      </c>
      <c r="X9" s="420"/>
      <c r="Y9" s="420"/>
      <c r="Z9" s="420"/>
      <c r="AA9" s="420"/>
      <c r="AB9" s="420"/>
      <c r="AC9" s="420"/>
      <c r="AD9" s="420"/>
      <c r="AE9" s="420"/>
      <c r="AF9" s="420"/>
      <c r="AG9" s="420"/>
      <c r="AH9" s="420"/>
      <c r="AI9" s="420"/>
      <c r="AJ9" s="420"/>
      <c r="AK9" s="420"/>
      <c r="AL9" s="420"/>
      <c r="AM9" s="420"/>
      <c r="AN9" s="420"/>
      <c r="AO9" s="420"/>
      <c r="AP9" s="420"/>
      <c r="AQ9" s="420"/>
      <c r="AR9" s="420"/>
      <c r="AS9" s="420"/>
      <c r="AT9" s="420"/>
      <c r="AU9" s="420"/>
      <c r="AV9" s="420"/>
      <c r="AW9" s="421"/>
    </row>
    <row r="10" spans="1:49" ht="15.75" thickBot="1" x14ac:dyDescent="0.3">
      <c r="A10" s="288" t="s">
        <v>4</v>
      </c>
      <c r="B10" s="290" t="s">
        <v>146</v>
      </c>
      <c r="C10" s="288" t="s">
        <v>5</v>
      </c>
      <c r="D10" s="292" t="s">
        <v>6</v>
      </c>
      <c r="E10" s="293"/>
      <c r="F10" s="293"/>
      <c r="G10" s="293"/>
      <c r="H10" s="293"/>
      <c r="I10" s="293"/>
      <c r="J10" s="293"/>
      <c r="K10" s="293"/>
      <c r="L10" s="293"/>
      <c r="M10" s="293"/>
      <c r="N10" s="293"/>
      <c r="O10" s="293"/>
      <c r="P10" s="293"/>
      <c r="Q10" s="293"/>
      <c r="R10" s="293"/>
      <c r="S10" s="293"/>
      <c r="T10" s="293"/>
      <c r="U10" s="293"/>
      <c r="V10" s="293"/>
      <c r="W10" s="293"/>
      <c r="X10" s="293"/>
      <c r="Y10" s="293"/>
      <c r="Z10" s="293"/>
      <c r="AA10" s="293"/>
      <c r="AB10" s="293"/>
      <c r="AC10" s="293"/>
      <c r="AD10" s="293"/>
      <c r="AE10" s="293"/>
      <c r="AF10" s="293"/>
      <c r="AG10" s="293"/>
      <c r="AH10" s="293"/>
      <c r="AI10" s="293"/>
      <c r="AJ10" s="293"/>
      <c r="AK10" s="293"/>
      <c r="AL10" s="293"/>
      <c r="AM10" s="293"/>
      <c r="AN10" s="293"/>
      <c r="AO10" s="293"/>
      <c r="AP10" s="293"/>
      <c r="AQ10" s="293"/>
      <c r="AR10" s="293"/>
      <c r="AS10" s="293"/>
      <c r="AT10" s="293"/>
      <c r="AU10" s="293"/>
      <c r="AV10" s="293"/>
      <c r="AW10" s="294"/>
    </row>
    <row r="11" spans="1:49" ht="15.75" thickBot="1" x14ac:dyDescent="0.3">
      <c r="A11" s="289"/>
      <c r="B11" s="291"/>
      <c r="C11" s="289"/>
      <c r="D11" s="89" t="s">
        <v>322</v>
      </c>
      <c r="E11" s="90" t="s">
        <v>323</v>
      </c>
      <c r="F11" s="90" t="s">
        <v>324</v>
      </c>
      <c r="G11" s="90" t="s">
        <v>325</v>
      </c>
      <c r="H11" s="90" t="s">
        <v>326</v>
      </c>
      <c r="I11" s="90" t="s">
        <v>327</v>
      </c>
      <c r="J11" s="90" t="s">
        <v>328</v>
      </c>
      <c r="K11" s="90" t="s">
        <v>329</v>
      </c>
      <c r="L11" s="90" t="s">
        <v>330</v>
      </c>
      <c r="M11" s="90" t="s">
        <v>331</v>
      </c>
      <c r="N11" s="90" t="s">
        <v>332</v>
      </c>
      <c r="O11" s="90" t="s">
        <v>333</v>
      </c>
      <c r="P11" s="90" t="s">
        <v>334</v>
      </c>
      <c r="Q11" s="90" t="s">
        <v>335</v>
      </c>
      <c r="R11" s="430" t="s">
        <v>336</v>
      </c>
      <c r="S11" s="440"/>
      <c r="T11" s="430" t="s">
        <v>338</v>
      </c>
      <c r="U11" s="440"/>
      <c r="V11" s="90" t="s">
        <v>338</v>
      </c>
      <c r="W11" s="430" t="s">
        <v>339</v>
      </c>
      <c r="X11" s="440"/>
      <c r="Y11" s="430" t="s">
        <v>340</v>
      </c>
      <c r="Z11" s="440"/>
      <c r="AA11" s="430" t="s">
        <v>341</v>
      </c>
      <c r="AB11" s="440"/>
      <c r="AC11" s="133" t="s">
        <v>342</v>
      </c>
      <c r="AD11" s="430" t="s">
        <v>343</v>
      </c>
      <c r="AE11" s="441"/>
      <c r="AF11" s="440"/>
      <c r="AG11" s="430" t="s">
        <v>344</v>
      </c>
      <c r="AH11" s="440"/>
      <c r="AI11" s="430" t="s">
        <v>345</v>
      </c>
      <c r="AJ11" s="433"/>
      <c r="AK11" s="442" t="s">
        <v>346</v>
      </c>
      <c r="AL11" s="292"/>
      <c r="AM11" s="122" t="s">
        <v>347</v>
      </c>
      <c r="AN11" s="358" t="s">
        <v>348</v>
      </c>
      <c r="AO11" s="292"/>
      <c r="AP11" s="358" t="s">
        <v>477</v>
      </c>
      <c r="AQ11" s="292"/>
      <c r="AR11" s="358" t="s">
        <v>478</v>
      </c>
      <c r="AS11" s="369"/>
      <c r="AT11" s="292"/>
      <c r="AU11" s="122" t="s">
        <v>479</v>
      </c>
      <c r="AV11" s="358" t="s">
        <v>480</v>
      </c>
      <c r="AW11" s="436"/>
    </row>
    <row r="12" spans="1:49" x14ac:dyDescent="0.25">
      <c r="A12" s="24">
        <v>1</v>
      </c>
      <c r="B12" s="10" t="s">
        <v>178</v>
      </c>
      <c r="C12" s="186">
        <v>180</v>
      </c>
      <c r="D12" s="367"/>
      <c r="E12" s="368"/>
      <c r="F12" s="368"/>
      <c r="G12" s="368"/>
      <c r="H12" s="368"/>
      <c r="I12" s="368"/>
      <c r="J12" s="94"/>
      <c r="K12" s="94"/>
      <c r="L12" s="94"/>
      <c r="M12" s="94"/>
      <c r="N12" s="94"/>
      <c r="O12" s="94"/>
      <c r="P12" s="94"/>
      <c r="Q12" s="94"/>
      <c r="R12" s="94"/>
      <c r="S12" s="94"/>
      <c r="T12" s="94"/>
      <c r="U12" s="94"/>
      <c r="V12" s="94"/>
      <c r="W12" s="94"/>
      <c r="X12" s="94"/>
      <c r="Y12" s="94"/>
      <c r="Z12" s="94"/>
      <c r="AA12" s="94"/>
      <c r="AB12" s="94"/>
      <c r="AC12" s="94"/>
      <c r="AD12" s="94"/>
      <c r="AE12" s="94"/>
      <c r="AF12" s="94"/>
      <c r="AG12" s="94"/>
      <c r="AH12" s="170"/>
      <c r="AI12" s="170"/>
      <c r="AJ12" s="170"/>
      <c r="AK12" s="170"/>
      <c r="AL12" s="125"/>
      <c r="AM12" s="125"/>
      <c r="AN12" s="125"/>
      <c r="AO12" s="125"/>
      <c r="AP12" s="125"/>
      <c r="AQ12" s="125"/>
      <c r="AR12" s="125"/>
      <c r="AS12" s="110"/>
      <c r="AT12" s="125"/>
      <c r="AU12" s="125"/>
      <c r="AV12" s="125"/>
      <c r="AW12" s="126"/>
    </row>
    <row r="13" spans="1:49" x14ac:dyDescent="0.25">
      <c r="A13" s="26">
        <v>2</v>
      </c>
      <c r="B13" s="11" t="s">
        <v>71</v>
      </c>
      <c r="C13" s="189">
        <v>120</v>
      </c>
      <c r="D13" s="88"/>
      <c r="E13" s="79"/>
      <c r="F13" s="79"/>
      <c r="G13" s="79"/>
      <c r="H13" s="79"/>
      <c r="I13" s="79"/>
      <c r="J13" s="362"/>
      <c r="K13" s="362"/>
      <c r="L13" s="362"/>
      <c r="M13" s="362"/>
      <c r="N13" s="79"/>
      <c r="O13" s="79"/>
      <c r="P13" s="79"/>
      <c r="Q13" s="79"/>
      <c r="R13" s="79"/>
      <c r="S13" s="79"/>
      <c r="T13" s="79"/>
      <c r="U13" s="79"/>
      <c r="V13" s="79"/>
      <c r="W13" s="79"/>
      <c r="X13" s="79"/>
      <c r="Y13" s="79"/>
      <c r="Z13" s="79"/>
      <c r="AA13" s="79"/>
      <c r="AB13" s="79"/>
      <c r="AC13" s="79"/>
      <c r="AD13" s="79"/>
      <c r="AE13" s="79"/>
      <c r="AF13" s="79"/>
      <c r="AG13" s="79"/>
      <c r="AH13" s="78"/>
      <c r="AI13" s="78"/>
      <c r="AJ13" s="78"/>
      <c r="AK13" s="78"/>
      <c r="AL13" s="120"/>
      <c r="AM13" s="120"/>
      <c r="AN13" s="120"/>
      <c r="AO13" s="120"/>
      <c r="AP13" s="120"/>
      <c r="AQ13" s="120"/>
      <c r="AR13" s="120"/>
      <c r="AS13" s="132"/>
      <c r="AT13" s="120"/>
      <c r="AU13" s="120"/>
      <c r="AV13" s="120"/>
      <c r="AW13" s="128"/>
    </row>
    <row r="14" spans="1:49" x14ac:dyDescent="0.25">
      <c r="A14" s="26">
        <v>3</v>
      </c>
      <c r="B14" s="11" t="s">
        <v>16</v>
      </c>
      <c r="C14" s="189">
        <v>220</v>
      </c>
      <c r="D14" s="88"/>
      <c r="E14" s="79"/>
      <c r="F14" s="79"/>
      <c r="G14" s="79"/>
      <c r="H14" s="79"/>
      <c r="I14" s="79"/>
      <c r="J14" s="79"/>
      <c r="K14" s="79"/>
      <c r="L14" s="79"/>
      <c r="M14" s="79"/>
      <c r="N14" s="362"/>
      <c r="O14" s="362"/>
      <c r="P14" s="362"/>
      <c r="Q14" s="362"/>
      <c r="R14" s="362"/>
      <c r="S14" s="362"/>
      <c r="T14" s="362"/>
      <c r="U14" s="362"/>
      <c r="V14" s="362"/>
      <c r="W14" s="362"/>
      <c r="X14" s="79"/>
      <c r="Y14" s="79"/>
      <c r="Z14" s="79"/>
      <c r="AA14" s="79"/>
      <c r="AB14" s="79"/>
      <c r="AC14" s="79"/>
      <c r="AD14" s="79"/>
      <c r="AE14" s="79"/>
      <c r="AF14" s="79"/>
      <c r="AG14" s="79"/>
      <c r="AH14" s="78"/>
      <c r="AI14" s="78"/>
      <c r="AJ14" s="78"/>
      <c r="AK14" s="78"/>
      <c r="AL14" s="120"/>
      <c r="AM14" s="120"/>
      <c r="AN14" s="120"/>
      <c r="AO14" s="120"/>
      <c r="AP14" s="120"/>
      <c r="AQ14" s="120"/>
      <c r="AR14" s="120"/>
      <c r="AS14" s="132"/>
      <c r="AT14" s="120"/>
      <c r="AU14" s="120"/>
      <c r="AV14" s="120"/>
      <c r="AW14" s="128"/>
    </row>
    <row r="15" spans="1:49" x14ac:dyDescent="0.25">
      <c r="A15" s="26">
        <v>4</v>
      </c>
      <c r="B15" s="11" t="s">
        <v>193</v>
      </c>
      <c r="C15" s="189">
        <f>((22+27)/2)*2</f>
        <v>49</v>
      </c>
      <c r="D15" s="88"/>
      <c r="E15" s="79"/>
      <c r="F15" s="79"/>
      <c r="G15" s="79"/>
      <c r="H15" s="79"/>
      <c r="I15" s="79"/>
      <c r="J15" s="79"/>
      <c r="K15" s="79"/>
      <c r="L15" s="79"/>
      <c r="M15" s="79"/>
      <c r="N15" s="79"/>
      <c r="O15" s="79"/>
      <c r="P15" s="79"/>
      <c r="Q15" s="79"/>
      <c r="R15" s="79"/>
      <c r="S15" s="79"/>
      <c r="T15" s="79"/>
      <c r="U15" s="79"/>
      <c r="V15" s="79"/>
      <c r="W15" s="79"/>
      <c r="X15" s="362"/>
      <c r="Y15" s="362"/>
      <c r="Z15" s="79"/>
      <c r="AA15" s="79"/>
      <c r="AB15" s="79"/>
      <c r="AC15" s="79"/>
      <c r="AD15" s="79"/>
      <c r="AE15" s="79"/>
      <c r="AF15" s="79"/>
      <c r="AG15" s="79"/>
      <c r="AH15" s="78"/>
      <c r="AI15" s="78"/>
      <c r="AJ15" s="78"/>
      <c r="AK15" s="78"/>
      <c r="AL15" s="120"/>
      <c r="AM15" s="120"/>
      <c r="AN15" s="120"/>
      <c r="AO15" s="120"/>
      <c r="AP15" s="120"/>
      <c r="AQ15" s="120"/>
      <c r="AR15" s="120"/>
      <c r="AS15" s="132"/>
      <c r="AT15" s="120"/>
      <c r="AU15" s="120"/>
      <c r="AV15" s="120"/>
      <c r="AW15" s="128"/>
    </row>
    <row r="16" spans="1:49" x14ac:dyDescent="0.25">
      <c r="A16" s="26">
        <v>5</v>
      </c>
      <c r="B16" s="11" t="s">
        <v>49</v>
      </c>
      <c r="C16" s="189">
        <f>((3+8+4+6+10+5+6+5)/8)*2</f>
        <v>11.75</v>
      </c>
      <c r="D16" s="88"/>
      <c r="E16" s="79"/>
      <c r="F16" s="79"/>
      <c r="G16" s="79"/>
      <c r="H16" s="79"/>
      <c r="I16" s="79"/>
      <c r="J16" s="79"/>
      <c r="K16" s="79"/>
      <c r="L16" s="79"/>
      <c r="M16" s="79"/>
      <c r="N16" s="79"/>
      <c r="O16" s="79"/>
      <c r="P16" s="79"/>
      <c r="Q16" s="79"/>
      <c r="R16" s="79"/>
      <c r="S16" s="79"/>
      <c r="T16" s="79"/>
      <c r="U16" s="132"/>
      <c r="V16" s="79"/>
      <c r="W16" s="79"/>
      <c r="X16" s="79"/>
      <c r="Y16" s="79"/>
      <c r="Z16" s="362"/>
      <c r="AA16" s="362"/>
      <c r="AB16" s="79"/>
      <c r="AC16" s="79"/>
      <c r="AD16" s="79"/>
      <c r="AE16" s="79"/>
      <c r="AF16" s="79"/>
      <c r="AG16" s="79"/>
      <c r="AH16" s="78"/>
      <c r="AI16" s="78"/>
      <c r="AJ16" s="78"/>
      <c r="AK16" s="78"/>
      <c r="AL16" s="120"/>
      <c r="AM16" s="120"/>
      <c r="AN16" s="120"/>
      <c r="AO16" s="120"/>
      <c r="AP16" s="120"/>
      <c r="AQ16" s="120"/>
      <c r="AR16" s="120"/>
      <c r="AS16" s="132"/>
      <c r="AT16" s="120"/>
      <c r="AU16" s="120"/>
      <c r="AV16" s="120"/>
      <c r="AW16" s="128"/>
    </row>
    <row r="17" spans="1:49" x14ac:dyDescent="0.25">
      <c r="A17" s="26">
        <v>6</v>
      </c>
      <c r="B17" s="11" t="s">
        <v>50</v>
      </c>
      <c r="C17" s="189">
        <v>60</v>
      </c>
      <c r="D17" s="88"/>
      <c r="E17" s="79"/>
      <c r="F17" s="79"/>
      <c r="G17" s="79"/>
      <c r="H17" s="79"/>
      <c r="I17" s="79"/>
      <c r="J17" s="79"/>
      <c r="K17" s="79"/>
      <c r="L17" s="79"/>
      <c r="M17" s="79"/>
      <c r="N17" s="79"/>
      <c r="O17" s="79"/>
      <c r="P17" s="79"/>
      <c r="Q17" s="79"/>
      <c r="R17" s="79"/>
      <c r="S17" s="79"/>
      <c r="T17" s="79"/>
      <c r="U17" s="79"/>
      <c r="V17" s="79"/>
      <c r="W17" s="79"/>
      <c r="X17" s="79"/>
      <c r="Y17" s="79"/>
      <c r="Z17" s="79"/>
      <c r="AA17" s="79"/>
      <c r="AB17" s="362"/>
      <c r="AC17" s="362"/>
      <c r="AD17" s="362"/>
      <c r="AE17" s="132"/>
      <c r="AF17" s="79"/>
      <c r="AG17" s="79"/>
      <c r="AH17" s="78"/>
      <c r="AI17" s="78"/>
      <c r="AJ17" s="78"/>
      <c r="AK17" s="78"/>
      <c r="AL17" s="120"/>
      <c r="AM17" s="120"/>
      <c r="AN17" s="120"/>
      <c r="AO17" s="120"/>
      <c r="AP17" s="120"/>
      <c r="AQ17" s="120"/>
      <c r="AR17" s="120"/>
      <c r="AS17" s="132"/>
      <c r="AT17" s="120"/>
      <c r="AU17" s="120"/>
      <c r="AV17" s="120"/>
      <c r="AW17" s="128"/>
    </row>
    <row r="18" spans="1:49" x14ac:dyDescent="0.25">
      <c r="A18" s="26">
        <v>7</v>
      </c>
      <c r="B18" s="11" t="s">
        <v>197</v>
      </c>
      <c r="C18" s="189">
        <f>((5+4+4+7+5+8+10)/7)*2</f>
        <v>12.285714285714286</v>
      </c>
      <c r="D18" s="88"/>
      <c r="E18" s="79"/>
      <c r="F18" s="79"/>
      <c r="G18" s="79"/>
      <c r="H18" s="79"/>
      <c r="I18" s="79"/>
      <c r="J18" s="79"/>
      <c r="K18" s="79"/>
      <c r="L18" s="79"/>
      <c r="M18" s="79"/>
      <c r="N18" s="79"/>
      <c r="O18" s="79"/>
      <c r="P18" s="79"/>
      <c r="Q18" s="79"/>
      <c r="R18" s="79"/>
      <c r="S18" s="79"/>
      <c r="T18" s="79"/>
      <c r="U18" s="79"/>
      <c r="V18" s="79"/>
      <c r="W18" s="79"/>
      <c r="X18" s="79"/>
      <c r="Y18" s="79"/>
      <c r="Z18" s="79"/>
      <c r="AA18" s="79"/>
      <c r="AB18" s="79"/>
      <c r="AC18" s="86"/>
      <c r="AD18" s="79"/>
      <c r="AE18" s="91"/>
      <c r="AF18" s="79"/>
      <c r="AG18" s="79"/>
      <c r="AH18" s="78"/>
      <c r="AI18" s="78"/>
      <c r="AJ18" s="78"/>
      <c r="AK18" s="78"/>
      <c r="AL18" s="120"/>
      <c r="AM18" s="120"/>
      <c r="AN18" s="120"/>
      <c r="AO18" s="120"/>
      <c r="AP18" s="120"/>
      <c r="AQ18" s="120"/>
      <c r="AR18" s="120"/>
      <c r="AS18" s="132"/>
      <c r="AT18" s="120"/>
      <c r="AU18" s="120"/>
      <c r="AV18" s="120"/>
      <c r="AW18" s="128"/>
    </row>
    <row r="19" spans="1:49" x14ac:dyDescent="0.25">
      <c r="A19" s="26">
        <v>8</v>
      </c>
      <c r="B19" s="11" t="s">
        <v>198</v>
      </c>
      <c r="C19" s="189">
        <f>((5+5+6+6+6)/5)*2</f>
        <v>11.2</v>
      </c>
      <c r="D19" s="127"/>
      <c r="E19" s="120"/>
      <c r="F19" s="120"/>
      <c r="G19" s="120"/>
      <c r="H19" s="120"/>
      <c r="I19" s="120"/>
      <c r="J19" s="120"/>
      <c r="K19" s="120"/>
      <c r="L19" s="120"/>
      <c r="M19" s="120"/>
      <c r="N19" s="120"/>
      <c r="O19" s="120"/>
      <c r="P19" s="120"/>
      <c r="Q19" s="120"/>
      <c r="R19" s="120"/>
      <c r="S19" s="120"/>
      <c r="T19" s="120"/>
      <c r="U19" s="120"/>
      <c r="V19" s="120"/>
      <c r="W19" s="120"/>
      <c r="X19" s="120"/>
      <c r="Y19" s="120"/>
      <c r="Z19" s="120"/>
      <c r="AA19" s="120"/>
      <c r="AB19" s="120"/>
      <c r="AC19" s="120"/>
      <c r="AD19" s="120"/>
      <c r="AE19" s="132"/>
      <c r="AF19" s="437"/>
      <c r="AG19" s="438"/>
      <c r="AH19" s="120"/>
      <c r="AI19" s="120"/>
      <c r="AJ19" s="120"/>
      <c r="AK19" s="120"/>
      <c r="AL19" s="120"/>
      <c r="AM19" s="120"/>
      <c r="AN19" s="120"/>
      <c r="AO19" s="120"/>
      <c r="AP19" s="120"/>
      <c r="AQ19" s="120"/>
      <c r="AR19" s="120"/>
      <c r="AS19" s="132"/>
      <c r="AT19" s="120"/>
      <c r="AU19" s="120"/>
      <c r="AV19" s="120"/>
      <c r="AW19" s="128"/>
    </row>
    <row r="20" spans="1:49" ht="30" x14ac:dyDescent="0.25">
      <c r="A20" s="26">
        <v>9</v>
      </c>
      <c r="B20" s="11" t="s">
        <v>201</v>
      </c>
      <c r="C20" s="189">
        <f>((40+43+38)/3)*2</f>
        <v>80.666666666666671</v>
      </c>
      <c r="D20" s="127"/>
      <c r="E20" s="120"/>
      <c r="F20" s="120"/>
      <c r="G20" s="120"/>
      <c r="H20" s="120"/>
      <c r="I20" s="120"/>
      <c r="J20" s="120"/>
      <c r="K20" s="120"/>
      <c r="L20" s="120"/>
      <c r="M20" s="120"/>
      <c r="N20" s="120"/>
      <c r="O20" s="120"/>
      <c r="P20" s="120"/>
      <c r="Q20" s="120"/>
      <c r="R20" s="120"/>
      <c r="S20" s="120"/>
      <c r="T20" s="120"/>
      <c r="U20" s="120"/>
      <c r="V20" s="120"/>
      <c r="W20" s="120"/>
      <c r="X20" s="120"/>
      <c r="Y20" s="120"/>
      <c r="Z20" s="120"/>
      <c r="AA20" s="120"/>
      <c r="AB20" s="120"/>
      <c r="AC20" s="120"/>
      <c r="AD20" s="79"/>
      <c r="AE20" s="79"/>
      <c r="AF20" s="79"/>
      <c r="AG20" s="79"/>
      <c r="AH20" s="362"/>
      <c r="AI20" s="362"/>
      <c r="AJ20" s="362"/>
      <c r="AK20" s="362"/>
      <c r="AL20" s="132"/>
      <c r="AM20" s="132"/>
      <c r="AN20" s="132"/>
      <c r="AO20" s="132"/>
      <c r="AP20" s="132"/>
      <c r="AQ20" s="120"/>
      <c r="AR20" s="120"/>
      <c r="AS20" s="132"/>
      <c r="AT20" s="120"/>
      <c r="AU20" s="120"/>
      <c r="AV20" s="120"/>
      <c r="AW20" s="128"/>
    </row>
    <row r="21" spans="1:49" x14ac:dyDescent="0.25">
      <c r="A21" s="26">
        <v>10</v>
      </c>
      <c r="B21" s="11" t="s">
        <v>202</v>
      </c>
      <c r="C21" s="189">
        <f>((37+38+36+38)/4)*2</f>
        <v>74.5</v>
      </c>
      <c r="D21" s="127"/>
      <c r="E21" s="120"/>
      <c r="F21" s="120"/>
      <c r="G21" s="120"/>
      <c r="H21" s="120"/>
      <c r="I21" s="120"/>
      <c r="J21" s="120"/>
      <c r="K21" s="120"/>
      <c r="L21" s="120"/>
      <c r="M21" s="120"/>
      <c r="N21" s="120"/>
      <c r="O21" s="120"/>
      <c r="P21" s="120"/>
      <c r="Q21" s="120"/>
      <c r="R21" s="120"/>
      <c r="S21" s="120"/>
      <c r="T21" s="120"/>
      <c r="U21" s="120"/>
      <c r="V21" s="120"/>
      <c r="W21" s="120"/>
      <c r="X21" s="120"/>
      <c r="Y21" s="120"/>
      <c r="Z21" s="120"/>
      <c r="AA21" s="120"/>
      <c r="AB21" s="120"/>
      <c r="AC21" s="120"/>
      <c r="AD21" s="79"/>
      <c r="AE21" s="79"/>
      <c r="AF21" s="79"/>
      <c r="AG21" s="79"/>
      <c r="AH21" s="132"/>
      <c r="AI21" s="132"/>
      <c r="AJ21" s="132"/>
      <c r="AK21" s="132"/>
      <c r="AL21" s="437"/>
      <c r="AM21" s="439"/>
      <c r="AN21" s="438"/>
      <c r="AO21" s="132"/>
      <c r="AP21" s="132"/>
      <c r="AQ21" s="120"/>
      <c r="AR21" s="120"/>
      <c r="AS21" s="132"/>
      <c r="AT21" s="120"/>
      <c r="AU21" s="120"/>
      <c r="AV21" s="120"/>
      <c r="AW21" s="128"/>
    </row>
    <row r="22" spans="1:49" x14ac:dyDescent="0.25">
      <c r="A22" s="26">
        <v>11</v>
      </c>
      <c r="B22" s="11" t="s">
        <v>126</v>
      </c>
      <c r="C22" s="190">
        <v>20</v>
      </c>
      <c r="D22" s="127"/>
      <c r="E22" s="120"/>
      <c r="F22" s="120"/>
      <c r="G22" s="120"/>
      <c r="H22" s="120"/>
      <c r="I22" s="120"/>
      <c r="J22" s="120"/>
      <c r="K22" s="120"/>
      <c r="L22" s="120"/>
      <c r="M22" s="120"/>
      <c r="N22" s="120"/>
      <c r="O22" s="120"/>
      <c r="P22" s="120"/>
      <c r="Q22" s="120"/>
      <c r="R22" s="120"/>
      <c r="S22" s="120"/>
      <c r="T22" s="120"/>
      <c r="U22" s="120"/>
      <c r="V22" s="120"/>
      <c r="W22" s="120"/>
      <c r="X22" s="120"/>
      <c r="Y22" s="120"/>
      <c r="Z22" s="120"/>
      <c r="AA22" s="120"/>
      <c r="AB22" s="120"/>
      <c r="AC22" s="120"/>
      <c r="AD22" s="132"/>
      <c r="AE22" s="132"/>
      <c r="AF22" s="132"/>
      <c r="AG22" s="132"/>
      <c r="AH22" s="132"/>
      <c r="AI22" s="79"/>
      <c r="AJ22" s="79"/>
      <c r="AK22" s="132"/>
      <c r="AL22" s="132"/>
      <c r="AM22" s="132"/>
      <c r="AN22" s="132"/>
      <c r="AO22" s="362"/>
      <c r="AP22" s="362"/>
      <c r="AQ22" s="120"/>
      <c r="AR22" s="120"/>
      <c r="AS22" s="132"/>
      <c r="AT22" s="120"/>
      <c r="AU22" s="120"/>
      <c r="AV22" s="120"/>
      <c r="AW22" s="128"/>
    </row>
    <row r="23" spans="1:49" x14ac:dyDescent="0.25">
      <c r="A23" s="26">
        <v>12</v>
      </c>
      <c r="B23" s="55" t="s">
        <v>203</v>
      </c>
      <c r="C23" s="189">
        <f>163/15</f>
        <v>10.866666666666667</v>
      </c>
      <c r="D23" s="127"/>
      <c r="E23" s="120"/>
      <c r="F23" s="120"/>
      <c r="G23" s="120"/>
      <c r="H23" s="120"/>
      <c r="I23" s="120"/>
      <c r="J23" s="120"/>
      <c r="K23" s="120"/>
      <c r="L23" s="120"/>
      <c r="M23" s="120"/>
      <c r="N23" s="120"/>
      <c r="O23" s="120"/>
      <c r="P23" s="120"/>
      <c r="Q23" s="120"/>
      <c r="R23" s="120"/>
      <c r="S23" s="120"/>
      <c r="T23" s="120"/>
      <c r="U23" s="120"/>
      <c r="V23" s="120"/>
      <c r="W23" s="120"/>
      <c r="X23" s="120"/>
      <c r="Y23" s="120"/>
      <c r="Z23" s="120"/>
      <c r="AA23" s="120"/>
      <c r="AB23" s="120"/>
      <c r="AC23" s="120"/>
      <c r="AD23" s="132"/>
      <c r="AE23" s="132"/>
      <c r="AF23" s="132"/>
      <c r="AG23" s="132"/>
      <c r="AH23" s="132"/>
      <c r="AI23" s="132"/>
      <c r="AJ23" s="132"/>
      <c r="AK23" s="132"/>
      <c r="AL23" s="132"/>
      <c r="AM23" s="132"/>
      <c r="AN23" s="132"/>
      <c r="AO23" s="132"/>
      <c r="AP23" s="132"/>
      <c r="AQ23" s="131"/>
      <c r="AR23" s="132"/>
      <c r="AS23" s="132"/>
      <c r="AT23" s="120"/>
      <c r="AU23" s="120"/>
      <c r="AV23" s="120"/>
      <c r="AW23" s="128"/>
    </row>
    <row r="24" spans="1:49" x14ac:dyDescent="0.25">
      <c r="A24" s="26">
        <v>13</v>
      </c>
      <c r="B24" s="55" t="s">
        <v>207</v>
      </c>
      <c r="C24" s="189">
        <f>((4+4+3+3+3+3+4+3+3+3+3+5+5)/13)*2</f>
        <v>7.0769230769230766</v>
      </c>
      <c r="D24" s="127"/>
      <c r="E24" s="120"/>
      <c r="F24" s="120"/>
      <c r="G24" s="120"/>
      <c r="H24" s="120"/>
      <c r="I24" s="120"/>
      <c r="J24" s="120"/>
      <c r="K24" s="120"/>
      <c r="L24" s="120"/>
      <c r="M24" s="120"/>
      <c r="N24" s="120"/>
      <c r="O24" s="120"/>
      <c r="P24" s="120"/>
      <c r="Q24" s="120"/>
      <c r="R24" s="120"/>
      <c r="S24" s="120"/>
      <c r="T24" s="120"/>
      <c r="U24" s="120"/>
      <c r="V24" s="120"/>
      <c r="W24" s="120"/>
      <c r="X24" s="120"/>
      <c r="Y24" s="120"/>
      <c r="Z24" s="120"/>
      <c r="AA24" s="120"/>
      <c r="AB24" s="120"/>
      <c r="AC24" s="120"/>
      <c r="AD24" s="132"/>
      <c r="AE24" s="132"/>
      <c r="AF24" s="132"/>
      <c r="AG24" s="132"/>
      <c r="AH24" s="132"/>
      <c r="AI24" s="132"/>
      <c r="AJ24" s="132"/>
      <c r="AK24" s="132"/>
      <c r="AL24" s="132"/>
      <c r="AM24" s="132"/>
      <c r="AN24" s="132"/>
      <c r="AO24" s="132"/>
      <c r="AP24" s="132"/>
      <c r="AQ24" s="120"/>
      <c r="AR24" s="131"/>
      <c r="AS24" s="132"/>
      <c r="AT24" s="120"/>
      <c r="AU24" s="120"/>
      <c r="AV24" s="120"/>
      <c r="AW24" s="128"/>
    </row>
    <row r="25" spans="1:49" x14ac:dyDescent="0.25">
      <c r="A25" s="26">
        <v>14</v>
      </c>
      <c r="B25" s="11" t="s">
        <v>210</v>
      </c>
      <c r="C25" s="189">
        <f>((8+7+6+7+7+6+7+8+7+7+7+6+7+8)/14)*2</f>
        <v>14</v>
      </c>
      <c r="D25" s="127"/>
      <c r="E25" s="120"/>
      <c r="F25" s="120"/>
      <c r="G25" s="120"/>
      <c r="H25" s="120"/>
      <c r="I25" s="120"/>
      <c r="J25" s="120"/>
      <c r="K25" s="120"/>
      <c r="L25" s="120"/>
      <c r="M25" s="120"/>
      <c r="N25" s="120"/>
      <c r="O25" s="120"/>
      <c r="P25" s="120"/>
      <c r="Q25" s="120"/>
      <c r="R25" s="120"/>
      <c r="S25" s="120"/>
      <c r="T25" s="120"/>
      <c r="U25" s="120"/>
      <c r="V25" s="120"/>
      <c r="W25" s="120"/>
      <c r="X25" s="120"/>
      <c r="Y25" s="120"/>
      <c r="Z25" s="120"/>
      <c r="AA25" s="120"/>
      <c r="AB25" s="120"/>
      <c r="AC25" s="120"/>
      <c r="AD25" s="132"/>
      <c r="AE25" s="132"/>
      <c r="AF25" s="132"/>
      <c r="AG25" s="132"/>
      <c r="AH25" s="132"/>
      <c r="AI25" s="132"/>
      <c r="AJ25" s="132"/>
      <c r="AK25" s="132"/>
      <c r="AL25" s="132"/>
      <c r="AM25" s="132"/>
      <c r="AN25" s="132"/>
      <c r="AO25" s="132"/>
      <c r="AP25" s="132"/>
      <c r="AQ25" s="120"/>
      <c r="AR25" s="120"/>
      <c r="AS25" s="131"/>
      <c r="AT25" s="120"/>
      <c r="AU25" s="120"/>
      <c r="AV25" s="120"/>
      <c r="AW25" s="128"/>
    </row>
    <row r="26" spans="1:49" ht="15.75" thickBot="1" x14ac:dyDescent="0.3">
      <c r="A26" s="26">
        <v>15</v>
      </c>
      <c r="B26" s="31" t="s">
        <v>51</v>
      </c>
      <c r="C26" s="191">
        <v>60</v>
      </c>
      <c r="D26" s="115"/>
      <c r="E26" s="116"/>
      <c r="F26" s="116"/>
      <c r="G26" s="116"/>
      <c r="H26" s="116"/>
      <c r="I26" s="116"/>
      <c r="J26" s="116"/>
      <c r="K26" s="116"/>
      <c r="L26" s="116"/>
      <c r="M26" s="116"/>
      <c r="N26" s="116"/>
      <c r="O26" s="116"/>
      <c r="P26" s="116"/>
      <c r="Q26" s="116"/>
      <c r="R26" s="116"/>
      <c r="S26" s="116"/>
      <c r="T26" s="116"/>
      <c r="U26" s="116"/>
      <c r="V26" s="116"/>
      <c r="W26" s="116"/>
      <c r="X26" s="116"/>
      <c r="Y26" s="116"/>
      <c r="Z26" s="116"/>
      <c r="AA26" s="116"/>
      <c r="AB26" s="116"/>
      <c r="AC26" s="116"/>
      <c r="AD26" s="95"/>
      <c r="AE26" s="95"/>
      <c r="AF26" s="95"/>
      <c r="AG26" s="95"/>
      <c r="AH26" s="95"/>
      <c r="AI26" s="95"/>
      <c r="AJ26" s="95"/>
      <c r="AK26" s="95"/>
      <c r="AL26" s="103"/>
      <c r="AM26" s="103"/>
      <c r="AN26" s="103"/>
      <c r="AO26" s="95"/>
      <c r="AP26" s="95"/>
      <c r="AQ26" s="116"/>
      <c r="AR26" s="116"/>
      <c r="AS26" s="95"/>
      <c r="AT26" s="370"/>
      <c r="AU26" s="370"/>
      <c r="AV26" s="370"/>
      <c r="AW26" s="117"/>
    </row>
    <row r="27" spans="1:49" ht="15.75" thickBot="1" x14ac:dyDescent="0.3">
      <c r="A27" s="236" t="s">
        <v>8</v>
      </c>
      <c r="B27" s="238"/>
      <c r="C27" s="51">
        <f>SUM(C12:C26)</f>
        <v>931.34597069597078</v>
      </c>
      <c r="D27" s="84"/>
      <c r="E27" s="83"/>
      <c r="F27" s="83"/>
      <c r="G27" s="83"/>
      <c r="H27" s="83"/>
      <c r="I27" s="83"/>
      <c r="J27" s="83"/>
      <c r="K27" s="83"/>
      <c r="L27" s="83"/>
      <c r="M27" s="83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  <c r="AB27" s="83"/>
      <c r="AC27" s="83"/>
      <c r="AD27" s="83"/>
      <c r="AE27" s="83"/>
      <c r="AF27" s="83"/>
      <c r="AG27" s="83"/>
      <c r="AH27" s="83"/>
      <c r="AI27" s="83"/>
      <c r="AJ27" s="83"/>
      <c r="AK27" s="83"/>
      <c r="AL27" s="83"/>
      <c r="AM27" s="83"/>
      <c r="AN27" s="83"/>
      <c r="AO27" s="83"/>
      <c r="AP27" s="83"/>
      <c r="AQ27" s="83"/>
      <c r="AR27" s="83"/>
      <c r="AS27" s="165"/>
      <c r="AT27" s="83"/>
      <c r="AU27" s="83"/>
      <c r="AV27" s="83"/>
      <c r="AW27" s="85"/>
    </row>
    <row r="28" spans="1:49" ht="15.75" thickBot="1" x14ac:dyDescent="0.3">
      <c r="A28" s="236" t="s">
        <v>9</v>
      </c>
      <c r="B28" s="238"/>
      <c r="C28" s="236" t="s">
        <v>12</v>
      </c>
      <c r="D28" s="243"/>
      <c r="E28" s="243"/>
      <c r="F28" s="243"/>
      <c r="G28" s="238"/>
      <c r="H28" s="236" t="s">
        <v>13</v>
      </c>
      <c r="I28" s="243"/>
      <c r="J28" s="243"/>
      <c r="K28" s="243"/>
      <c r="L28" s="243"/>
      <c r="M28" s="243"/>
      <c r="N28" s="243"/>
      <c r="O28" s="243"/>
      <c r="P28" s="238"/>
      <c r="Q28" s="268"/>
      <c r="R28" s="269"/>
      <c r="S28" s="269"/>
      <c r="T28" s="269"/>
      <c r="U28" s="269"/>
      <c r="V28" s="269"/>
      <c r="W28" s="269"/>
      <c r="X28" s="269"/>
      <c r="Y28" s="269"/>
      <c r="Z28" s="269"/>
      <c r="AA28" s="269"/>
      <c r="AB28" s="269"/>
      <c r="AC28" s="269"/>
      <c r="AD28" s="269"/>
      <c r="AE28" s="269"/>
      <c r="AF28" s="269"/>
      <c r="AG28" s="269"/>
      <c r="AH28" s="269"/>
      <c r="AI28" s="269"/>
      <c r="AJ28" s="269"/>
      <c r="AK28" s="269"/>
      <c r="AL28" s="269"/>
      <c r="AM28" s="269"/>
      <c r="AN28" s="269"/>
      <c r="AO28" s="269"/>
      <c r="AP28" s="269"/>
      <c r="AQ28" s="269"/>
      <c r="AR28" s="269"/>
      <c r="AS28" s="269"/>
      <c r="AT28" s="269"/>
      <c r="AU28" s="269"/>
      <c r="AV28" s="269"/>
      <c r="AW28" s="270"/>
    </row>
    <row r="29" spans="1:49" x14ac:dyDescent="0.25">
      <c r="A29" s="239" t="s">
        <v>10</v>
      </c>
      <c r="B29" s="240"/>
      <c r="C29" s="359"/>
      <c r="D29" s="360"/>
      <c r="E29" s="360"/>
      <c r="F29" s="360"/>
      <c r="G29" s="361"/>
      <c r="H29" s="359"/>
      <c r="I29" s="360"/>
      <c r="J29" s="360"/>
      <c r="K29" s="360"/>
      <c r="L29" s="360"/>
      <c r="M29" s="360"/>
      <c r="N29" s="360"/>
      <c r="O29" s="360"/>
      <c r="P29" s="361"/>
      <c r="Q29" s="271"/>
      <c r="R29" s="272"/>
      <c r="S29" s="272"/>
      <c r="T29" s="272"/>
      <c r="U29" s="272"/>
      <c r="V29" s="272"/>
      <c r="W29" s="272"/>
      <c r="X29" s="272"/>
      <c r="Y29" s="272"/>
      <c r="Z29" s="272"/>
      <c r="AA29" s="272"/>
      <c r="AB29" s="272"/>
      <c r="AC29" s="272"/>
      <c r="AD29" s="272"/>
      <c r="AE29" s="272"/>
      <c r="AF29" s="272"/>
      <c r="AG29" s="272"/>
      <c r="AH29" s="272"/>
      <c r="AI29" s="272"/>
      <c r="AJ29" s="272"/>
      <c r="AK29" s="272"/>
      <c r="AL29" s="272"/>
      <c r="AM29" s="272"/>
      <c r="AN29" s="272"/>
      <c r="AO29" s="272"/>
      <c r="AP29" s="272"/>
      <c r="AQ29" s="272"/>
      <c r="AR29" s="272"/>
      <c r="AS29" s="272"/>
      <c r="AT29" s="272"/>
      <c r="AU29" s="272"/>
      <c r="AV29" s="272"/>
      <c r="AW29" s="273"/>
    </row>
    <row r="30" spans="1:49" ht="15.75" thickBot="1" x14ac:dyDescent="0.3">
      <c r="A30" s="241" t="s">
        <v>11</v>
      </c>
      <c r="B30" s="242"/>
      <c r="C30" s="355"/>
      <c r="D30" s="356"/>
      <c r="E30" s="356"/>
      <c r="F30" s="356"/>
      <c r="G30" s="357"/>
      <c r="H30" s="355"/>
      <c r="I30" s="356"/>
      <c r="J30" s="356"/>
      <c r="K30" s="356"/>
      <c r="L30" s="356"/>
      <c r="M30" s="356"/>
      <c r="N30" s="356"/>
      <c r="O30" s="356"/>
      <c r="P30" s="357"/>
      <c r="Q30" s="274"/>
      <c r="R30" s="275"/>
      <c r="S30" s="275"/>
      <c r="T30" s="275"/>
      <c r="U30" s="275"/>
      <c r="V30" s="275"/>
      <c r="W30" s="275"/>
      <c r="X30" s="275"/>
      <c r="Y30" s="275"/>
      <c r="Z30" s="275"/>
      <c r="AA30" s="275"/>
      <c r="AB30" s="275"/>
      <c r="AC30" s="275"/>
      <c r="AD30" s="275"/>
      <c r="AE30" s="275"/>
      <c r="AF30" s="275"/>
      <c r="AG30" s="275"/>
      <c r="AH30" s="275"/>
      <c r="AI30" s="275"/>
      <c r="AJ30" s="275"/>
      <c r="AK30" s="275"/>
      <c r="AL30" s="275"/>
      <c r="AM30" s="275"/>
      <c r="AN30" s="275"/>
      <c r="AO30" s="275"/>
      <c r="AP30" s="275"/>
      <c r="AQ30" s="275"/>
      <c r="AR30" s="275"/>
      <c r="AS30" s="275"/>
      <c r="AT30" s="275"/>
      <c r="AU30" s="275"/>
      <c r="AV30" s="275"/>
      <c r="AW30" s="276"/>
    </row>
    <row r="31" spans="1:49" x14ac:dyDescent="0.25">
      <c r="E31" s="272"/>
      <c r="F31" s="272"/>
      <c r="G31" s="272"/>
    </row>
  </sheetData>
  <mergeCells count="55">
    <mergeCell ref="A9:B9"/>
    <mergeCell ref="D9:H9"/>
    <mergeCell ref="AG11:AH11"/>
    <mergeCell ref="AR11:AT11"/>
    <mergeCell ref="E31:G31"/>
    <mergeCell ref="A27:B27"/>
    <mergeCell ref="A28:B28"/>
    <mergeCell ref="C28:G28"/>
    <mergeCell ref="H28:P28"/>
    <mergeCell ref="Q28:AW30"/>
    <mergeCell ref="A29:B29"/>
    <mergeCell ref="C29:G29"/>
    <mergeCell ref="H29:P29"/>
    <mergeCell ref="A30:B30"/>
    <mergeCell ref="C30:G30"/>
    <mergeCell ref="H30:P30"/>
    <mergeCell ref="R11:S11"/>
    <mergeCell ref="T11:U11"/>
    <mergeCell ref="AA11:AB11"/>
    <mergeCell ref="A7:AW7"/>
    <mergeCell ref="A8:B8"/>
    <mergeCell ref="D8:H8"/>
    <mergeCell ref="I8:P8"/>
    <mergeCell ref="Q8:S8"/>
    <mergeCell ref="AD8:AH8"/>
    <mergeCell ref="AI8:AL8"/>
    <mergeCell ref="AM8:AT8"/>
    <mergeCell ref="AU8:AW8"/>
    <mergeCell ref="A10:A11"/>
    <mergeCell ref="B10:B11"/>
    <mergeCell ref="C10:C11"/>
    <mergeCell ref="D10:AW10"/>
    <mergeCell ref="X15:Y15"/>
    <mergeCell ref="Z16:AA16"/>
    <mergeCell ref="AB17:AD17"/>
    <mergeCell ref="T8:AC8"/>
    <mergeCell ref="W11:X11"/>
    <mergeCell ref="W9:AW9"/>
    <mergeCell ref="N14:W14"/>
    <mergeCell ref="Y11:Z11"/>
    <mergeCell ref="AD11:AF11"/>
    <mergeCell ref="AI11:AJ11"/>
    <mergeCell ref="I9:P9"/>
    <mergeCell ref="Q9:V9"/>
    <mergeCell ref="AK11:AL11"/>
    <mergeCell ref="AN11:AO11"/>
    <mergeCell ref="D12:I12"/>
    <mergeCell ref="J13:M13"/>
    <mergeCell ref="AT26:AV26"/>
    <mergeCell ref="AV11:AW11"/>
    <mergeCell ref="AF19:AG19"/>
    <mergeCell ref="AH20:AK20"/>
    <mergeCell ref="AL21:AN21"/>
    <mergeCell ref="AP11:AQ11"/>
    <mergeCell ref="AO22:AP22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0">
    <pageSetUpPr fitToPage="1"/>
  </sheetPr>
  <dimension ref="A6:K30"/>
  <sheetViews>
    <sheetView topLeftCell="A7" zoomScale="40" zoomScaleNormal="40" workbookViewId="0">
      <selection activeCell="E21" sqref="E21"/>
    </sheetView>
  </sheetViews>
  <sheetFormatPr baseColWidth="10" defaultColWidth="19.7109375" defaultRowHeight="15" x14ac:dyDescent="0.25"/>
  <cols>
    <col min="1" max="1" width="12" style="12" bestFit="1" customWidth="1"/>
    <col min="2" max="2" width="19.7109375" style="12"/>
    <col min="3" max="3" width="24" style="12" bestFit="1" customWidth="1"/>
    <col min="4" max="4" width="19.28515625" style="12" bestFit="1" customWidth="1"/>
    <col min="5" max="5" width="15.85546875" style="12" bestFit="1" customWidth="1"/>
    <col min="6" max="6" width="25.42578125" style="12" bestFit="1" customWidth="1"/>
    <col min="7" max="7" width="14.7109375" style="12" bestFit="1" customWidth="1"/>
    <col min="8" max="8" width="17.7109375" style="12" bestFit="1" customWidth="1"/>
    <col min="9" max="9" width="8.28515625" style="12" customWidth="1"/>
    <col min="10" max="10" width="18" style="12" bestFit="1" customWidth="1"/>
    <col min="11" max="11" width="8.28515625" style="12" customWidth="1"/>
    <col min="12" max="16384" width="19.7109375" style="12"/>
  </cols>
  <sheetData>
    <row r="6" spans="1:11" ht="15.75" thickBot="1" x14ac:dyDescent="0.3"/>
    <row r="7" spans="1:11" ht="15.75" thickBot="1" x14ac:dyDescent="0.3">
      <c r="A7" s="236" t="s">
        <v>130</v>
      </c>
      <c r="B7" s="243"/>
      <c r="C7" s="243"/>
      <c r="D7" s="243"/>
      <c r="E7" s="243"/>
      <c r="F7" s="243"/>
      <c r="G7" s="243"/>
      <c r="H7" s="243"/>
      <c r="I7" s="243"/>
      <c r="J7" s="243"/>
      <c r="K7" s="238"/>
    </row>
    <row r="8" spans="1:11" ht="15.75" thickBot="1" x14ac:dyDescent="0.3">
      <c r="A8" s="260" t="s">
        <v>0</v>
      </c>
      <c r="B8" s="263"/>
      <c r="C8" s="13">
        <v>43605</v>
      </c>
      <c r="D8" s="56" t="s">
        <v>7</v>
      </c>
      <c r="E8" s="46" t="s">
        <v>41</v>
      </c>
      <c r="F8" s="56" t="s">
        <v>1</v>
      </c>
      <c r="G8" s="46" t="s">
        <v>42</v>
      </c>
      <c r="H8" s="56" t="s">
        <v>2</v>
      </c>
      <c r="I8" s="45">
        <v>1</v>
      </c>
      <c r="J8" s="56" t="s">
        <v>3</v>
      </c>
      <c r="K8" s="34">
        <v>15</v>
      </c>
    </row>
    <row r="9" spans="1:11" ht="15.75" thickBot="1" x14ac:dyDescent="0.3">
      <c r="A9" s="252" t="s">
        <v>21</v>
      </c>
      <c r="B9" s="253"/>
      <c r="C9" s="14" t="s">
        <v>32</v>
      </c>
      <c r="D9" s="56" t="s">
        <v>23</v>
      </c>
      <c r="E9" s="47" t="s">
        <v>33</v>
      </c>
      <c r="F9" s="56" t="s">
        <v>43</v>
      </c>
      <c r="G9" s="384" t="s">
        <v>48</v>
      </c>
      <c r="H9" s="385"/>
      <c r="I9" s="385"/>
      <c r="J9" s="385"/>
      <c r="K9" s="386"/>
    </row>
    <row r="10" spans="1:11" ht="15.75" customHeight="1" thickBot="1" x14ac:dyDescent="0.3">
      <c r="A10" s="57" t="s">
        <v>4</v>
      </c>
      <c r="B10" s="301" t="s">
        <v>146</v>
      </c>
      <c r="C10" s="302"/>
      <c r="D10" s="303"/>
      <c r="E10" s="57" t="s">
        <v>132</v>
      </c>
      <c r="F10" s="236" t="s">
        <v>131</v>
      </c>
      <c r="G10" s="243"/>
      <c r="H10" s="238"/>
      <c r="I10" s="236" t="s">
        <v>135</v>
      </c>
      <c r="J10" s="243"/>
      <c r="K10" s="238"/>
    </row>
    <row r="11" spans="1:11" ht="189" customHeight="1" x14ac:dyDescent="0.25">
      <c r="A11" s="42">
        <v>1</v>
      </c>
      <c r="B11" s="413" t="s">
        <v>178</v>
      </c>
      <c r="C11" s="414"/>
      <c r="D11" s="415"/>
      <c r="E11" s="48"/>
      <c r="F11" s="390" t="s">
        <v>190</v>
      </c>
      <c r="G11" s="391"/>
      <c r="H11" s="392"/>
      <c r="I11" s="416"/>
      <c r="J11" s="417"/>
      <c r="K11" s="418"/>
    </row>
    <row r="12" spans="1:11" ht="146.25" customHeight="1" x14ac:dyDescent="0.25">
      <c r="A12" s="26">
        <v>2</v>
      </c>
      <c r="B12" s="407" t="s">
        <v>71</v>
      </c>
      <c r="C12" s="408"/>
      <c r="D12" s="409"/>
      <c r="E12" s="27"/>
      <c r="F12" s="372" t="s">
        <v>191</v>
      </c>
      <c r="G12" s="373"/>
      <c r="H12" s="374"/>
      <c r="I12" s="410"/>
      <c r="J12" s="411"/>
      <c r="K12" s="412"/>
    </row>
    <row r="13" spans="1:11" ht="225" customHeight="1" x14ac:dyDescent="0.25">
      <c r="A13" s="26">
        <v>3</v>
      </c>
      <c r="B13" s="407" t="s">
        <v>16</v>
      </c>
      <c r="C13" s="408"/>
      <c r="D13" s="409"/>
      <c r="E13" s="27"/>
      <c r="F13" s="372" t="s">
        <v>192</v>
      </c>
      <c r="G13" s="373"/>
      <c r="H13" s="374"/>
      <c r="I13" s="410"/>
      <c r="J13" s="411"/>
      <c r="K13" s="412"/>
    </row>
    <row r="14" spans="1:11" ht="156" customHeight="1" x14ac:dyDescent="0.25">
      <c r="A14" s="26">
        <v>4</v>
      </c>
      <c r="B14" s="407" t="s">
        <v>193</v>
      </c>
      <c r="C14" s="408"/>
      <c r="D14" s="409"/>
      <c r="E14" s="27"/>
      <c r="F14" s="372" t="s">
        <v>194</v>
      </c>
      <c r="G14" s="373"/>
      <c r="H14" s="374"/>
      <c r="I14" s="410"/>
      <c r="J14" s="411"/>
      <c r="K14" s="412"/>
    </row>
    <row r="15" spans="1:11" ht="176.25" customHeight="1" x14ac:dyDescent="0.25">
      <c r="A15" s="26">
        <v>5</v>
      </c>
      <c r="B15" s="407" t="s">
        <v>49</v>
      </c>
      <c r="C15" s="408"/>
      <c r="D15" s="409"/>
      <c r="E15" s="27"/>
      <c r="F15" s="372" t="s">
        <v>195</v>
      </c>
      <c r="G15" s="373"/>
      <c r="H15" s="374"/>
      <c r="I15" s="410"/>
      <c r="J15" s="411"/>
      <c r="K15" s="412"/>
    </row>
    <row r="16" spans="1:11" ht="146.25" customHeight="1" x14ac:dyDescent="0.25">
      <c r="A16" s="26">
        <v>6</v>
      </c>
      <c r="B16" s="407" t="s">
        <v>50</v>
      </c>
      <c r="C16" s="408"/>
      <c r="D16" s="409"/>
      <c r="E16" s="27"/>
      <c r="F16" s="372" t="s">
        <v>196</v>
      </c>
      <c r="G16" s="373"/>
      <c r="H16" s="374"/>
      <c r="I16" s="410"/>
      <c r="J16" s="411"/>
      <c r="K16" s="412"/>
    </row>
    <row r="17" spans="1:11" ht="189.75" customHeight="1" x14ac:dyDescent="0.25">
      <c r="A17" s="26">
        <v>7</v>
      </c>
      <c r="B17" s="407" t="s">
        <v>197</v>
      </c>
      <c r="C17" s="408"/>
      <c r="D17" s="409"/>
      <c r="E17" s="27"/>
      <c r="F17" s="372" t="s">
        <v>199</v>
      </c>
      <c r="G17" s="373"/>
      <c r="H17" s="374"/>
      <c r="I17" s="410"/>
      <c r="J17" s="411"/>
      <c r="K17" s="412"/>
    </row>
    <row r="18" spans="1:11" ht="153" customHeight="1" x14ac:dyDescent="0.25">
      <c r="A18" s="26">
        <v>8</v>
      </c>
      <c r="B18" s="407" t="s">
        <v>198</v>
      </c>
      <c r="C18" s="408"/>
      <c r="D18" s="409"/>
      <c r="E18" s="27"/>
      <c r="F18" s="372" t="s">
        <v>200</v>
      </c>
      <c r="G18" s="373"/>
      <c r="H18" s="374"/>
      <c r="I18" s="410"/>
      <c r="J18" s="411"/>
      <c r="K18" s="412"/>
    </row>
    <row r="19" spans="1:11" ht="219" customHeight="1" x14ac:dyDescent="0.25">
      <c r="A19" s="26">
        <v>9</v>
      </c>
      <c r="B19" s="407" t="s">
        <v>201</v>
      </c>
      <c r="C19" s="408"/>
      <c r="D19" s="409"/>
      <c r="E19" s="27"/>
      <c r="F19" s="372" t="s">
        <v>204</v>
      </c>
      <c r="G19" s="373"/>
      <c r="H19" s="374"/>
      <c r="I19" s="410"/>
      <c r="J19" s="411"/>
      <c r="K19" s="412"/>
    </row>
    <row r="20" spans="1:11" ht="190.5" customHeight="1" x14ac:dyDescent="0.25">
      <c r="A20" s="26">
        <v>10</v>
      </c>
      <c r="B20" s="407" t="s">
        <v>202</v>
      </c>
      <c r="C20" s="408"/>
      <c r="D20" s="409"/>
      <c r="E20" s="27"/>
      <c r="F20" s="372" t="s">
        <v>205</v>
      </c>
      <c r="G20" s="373"/>
      <c r="H20" s="374"/>
      <c r="I20" s="410"/>
      <c r="J20" s="411"/>
      <c r="K20" s="412"/>
    </row>
    <row r="21" spans="1:11" ht="210" customHeight="1" x14ac:dyDescent="0.25">
      <c r="A21" s="26">
        <v>11</v>
      </c>
      <c r="B21" s="407" t="s">
        <v>126</v>
      </c>
      <c r="C21" s="408"/>
      <c r="D21" s="409"/>
      <c r="E21" s="27"/>
      <c r="F21" s="372" t="s">
        <v>206</v>
      </c>
      <c r="G21" s="373"/>
      <c r="H21" s="374"/>
      <c r="I21" s="410"/>
      <c r="J21" s="411"/>
      <c r="K21" s="412"/>
    </row>
    <row r="22" spans="1:11" ht="146.25" customHeight="1" x14ac:dyDescent="0.25">
      <c r="A22" s="26">
        <v>12</v>
      </c>
      <c r="B22" s="407" t="s">
        <v>203</v>
      </c>
      <c r="C22" s="408"/>
      <c r="D22" s="409"/>
      <c r="E22" s="27"/>
      <c r="F22" s="372" t="s">
        <v>209</v>
      </c>
      <c r="G22" s="373"/>
      <c r="H22" s="374"/>
      <c r="I22" s="410"/>
      <c r="J22" s="411"/>
      <c r="K22" s="412"/>
    </row>
    <row r="23" spans="1:11" ht="156.75" customHeight="1" x14ac:dyDescent="0.25">
      <c r="A23" s="26">
        <v>13</v>
      </c>
      <c r="B23" s="407" t="s">
        <v>207</v>
      </c>
      <c r="C23" s="408"/>
      <c r="D23" s="409"/>
      <c r="E23" s="27"/>
      <c r="F23" s="372" t="s">
        <v>208</v>
      </c>
      <c r="G23" s="373"/>
      <c r="H23" s="374"/>
      <c r="I23" s="410"/>
      <c r="J23" s="411"/>
      <c r="K23" s="412"/>
    </row>
    <row r="24" spans="1:11" ht="146.25" customHeight="1" x14ac:dyDescent="0.25">
      <c r="A24" s="26">
        <v>14</v>
      </c>
      <c r="B24" s="407" t="s">
        <v>210</v>
      </c>
      <c r="C24" s="408"/>
      <c r="D24" s="409"/>
      <c r="E24" s="27"/>
      <c r="F24" s="372" t="s">
        <v>211</v>
      </c>
      <c r="G24" s="373"/>
      <c r="H24" s="374"/>
      <c r="I24" s="410"/>
      <c r="J24" s="411"/>
      <c r="K24" s="412"/>
    </row>
    <row r="25" spans="1:11" ht="192" customHeight="1" thickBot="1" x14ac:dyDescent="0.3">
      <c r="A25" s="26">
        <v>15</v>
      </c>
      <c r="B25" s="407" t="s">
        <v>51</v>
      </c>
      <c r="C25" s="408"/>
      <c r="D25" s="409"/>
      <c r="E25" s="27"/>
      <c r="F25" s="372" t="s">
        <v>213</v>
      </c>
      <c r="G25" s="373"/>
      <c r="H25" s="374"/>
      <c r="I25" s="410"/>
      <c r="J25" s="411"/>
      <c r="K25" s="412"/>
    </row>
    <row r="26" spans="1:11" ht="46.5" customHeight="1" thickBot="1" x14ac:dyDescent="0.3">
      <c r="A26" s="325" t="s">
        <v>134</v>
      </c>
      <c r="B26" s="326"/>
      <c r="C26" s="326"/>
      <c r="D26" s="326"/>
      <c r="E26" s="327"/>
      <c r="F26" s="328" t="s">
        <v>133</v>
      </c>
      <c r="G26" s="328"/>
      <c r="H26" s="328"/>
      <c r="I26" s="328"/>
      <c r="J26" s="328"/>
      <c r="K26" s="329"/>
    </row>
    <row r="27" spans="1:11" ht="15.75" thickBot="1" x14ac:dyDescent="0.3">
      <c r="A27" s="260" t="s">
        <v>9</v>
      </c>
      <c r="B27" s="262"/>
      <c r="C27" s="236" t="s">
        <v>12</v>
      </c>
      <c r="D27" s="243"/>
      <c r="E27" s="238"/>
      <c r="F27" s="236" t="s">
        <v>13</v>
      </c>
      <c r="G27" s="238"/>
      <c r="H27" s="330"/>
      <c r="I27" s="331"/>
      <c r="J27" s="331"/>
      <c r="K27" s="332"/>
    </row>
    <row r="28" spans="1:11" x14ac:dyDescent="0.25">
      <c r="A28" s="339" t="s">
        <v>10</v>
      </c>
      <c r="B28" s="340"/>
      <c r="C28" s="393"/>
      <c r="D28" s="394"/>
      <c r="E28" s="395"/>
      <c r="F28" s="393"/>
      <c r="G28" s="395"/>
      <c r="H28" s="333"/>
      <c r="I28" s="334"/>
      <c r="J28" s="334"/>
      <c r="K28" s="335"/>
    </row>
    <row r="29" spans="1:11" ht="15.75" thickBot="1" x14ac:dyDescent="0.3">
      <c r="A29" s="344" t="s">
        <v>11</v>
      </c>
      <c r="B29" s="345"/>
      <c r="C29" s="396"/>
      <c r="D29" s="397"/>
      <c r="E29" s="398"/>
      <c r="F29" s="396"/>
      <c r="G29" s="398"/>
      <c r="H29" s="336"/>
      <c r="I29" s="337"/>
      <c r="J29" s="337"/>
      <c r="K29" s="338"/>
    </row>
    <row r="30" spans="1:11" x14ac:dyDescent="0.25">
      <c r="E30" s="272"/>
      <c r="F30" s="272"/>
      <c r="G30" s="272"/>
    </row>
  </sheetData>
  <mergeCells count="65">
    <mergeCell ref="B11:D11"/>
    <mergeCell ref="F11:H11"/>
    <mergeCell ref="I11:K11"/>
    <mergeCell ref="B12:D12"/>
    <mergeCell ref="F12:H12"/>
    <mergeCell ref="I12:K12"/>
    <mergeCell ref="A7:K7"/>
    <mergeCell ref="A8:B8"/>
    <mergeCell ref="A9:B9"/>
    <mergeCell ref="G9:K9"/>
    <mergeCell ref="B10:D10"/>
    <mergeCell ref="F10:H10"/>
    <mergeCell ref="I10:K10"/>
    <mergeCell ref="B13:D13"/>
    <mergeCell ref="F13:H13"/>
    <mergeCell ref="I13:K13"/>
    <mergeCell ref="B20:D20"/>
    <mergeCell ref="F20:H20"/>
    <mergeCell ref="I20:K20"/>
    <mergeCell ref="F16:H16"/>
    <mergeCell ref="I16:K16"/>
    <mergeCell ref="B17:D17"/>
    <mergeCell ref="F17:H17"/>
    <mergeCell ref="B18:D18"/>
    <mergeCell ref="B16:D16"/>
    <mergeCell ref="I17:K17"/>
    <mergeCell ref="F18:H18"/>
    <mergeCell ref="I18:K18"/>
    <mergeCell ref="B14:D14"/>
    <mergeCell ref="F14:H14"/>
    <mergeCell ref="I14:K14"/>
    <mergeCell ref="B15:D15"/>
    <mergeCell ref="F15:H15"/>
    <mergeCell ref="I15:K15"/>
    <mergeCell ref="B19:D19"/>
    <mergeCell ref="F19:H19"/>
    <mergeCell ref="I19:K19"/>
    <mergeCell ref="I24:K24"/>
    <mergeCell ref="C29:E29"/>
    <mergeCell ref="F29:G29"/>
    <mergeCell ref="F28:G28"/>
    <mergeCell ref="A29:B29"/>
    <mergeCell ref="B24:D24"/>
    <mergeCell ref="F24:H24"/>
    <mergeCell ref="B25:D25"/>
    <mergeCell ref="B22:D22"/>
    <mergeCell ref="F22:H22"/>
    <mergeCell ref="F25:H25"/>
    <mergeCell ref="C28:E28"/>
    <mergeCell ref="I21:K21"/>
    <mergeCell ref="I25:K25"/>
    <mergeCell ref="B21:D21"/>
    <mergeCell ref="F21:H21"/>
    <mergeCell ref="I22:K22"/>
    <mergeCell ref="E30:G30"/>
    <mergeCell ref="B23:D23"/>
    <mergeCell ref="F23:H23"/>
    <mergeCell ref="I23:K23"/>
    <mergeCell ref="A26:E26"/>
    <mergeCell ref="F26:K26"/>
    <mergeCell ref="A27:B27"/>
    <mergeCell ref="C27:E27"/>
    <mergeCell ref="F27:G27"/>
    <mergeCell ref="H27:K29"/>
    <mergeCell ref="A28:B28"/>
  </mergeCells>
  <pageMargins left="0.70866141732283472" right="0.70866141732283472" top="0.74803149606299213" bottom="0.74803149606299213" header="0.31496062992125984" footer="0.31496062992125984"/>
  <pageSetup scale="68" orientation="landscape" horizontalDpi="300" verticalDpi="30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1"/>
  <dimension ref="A6:AN24"/>
  <sheetViews>
    <sheetView showGridLines="0" zoomScale="95" zoomScaleNormal="95" workbookViewId="0">
      <selection activeCell="C12" sqref="C12:C19"/>
    </sheetView>
  </sheetViews>
  <sheetFormatPr baseColWidth="10" defaultRowHeight="15" x14ac:dyDescent="0.25"/>
  <cols>
    <col min="1" max="1" width="4.5703125" style="12" bestFit="1" customWidth="1"/>
    <col min="2" max="2" width="56.140625" style="12" customWidth="1"/>
    <col min="3" max="3" width="24" style="12" bestFit="1" customWidth="1"/>
    <col min="4" max="4" width="4.7109375" style="12" bestFit="1" customWidth="1"/>
    <col min="5" max="6" width="5.7109375" style="12" bestFit="1" customWidth="1"/>
    <col min="7" max="7" width="6.7109375" style="12" bestFit="1" customWidth="1"/>
    <col min="8" max="17" width="7.7109375" style="12" bestFit="1" customWidth="1"/>
    <col min="18" max="21" width="4.42578125" style="12" customWidth="1"/>
    <col min="22" max="22" width="7.7109375" style="12" bestFit="1" customWidth="1"/>
    <col min="23" max="23" width="3.28515625" style="12" customWidth="1"/>
    <col min="24" max="24" width="3.140625" style="93" customWidth="1"/>
    <col min="25" max="25" width="0.5703125" style="93" customWidth="1"/>
    <col min="26" max="27" width="2.140625" style="12" customWidth="1"/>
    <col min="28" max="28" width="6.5703125" style="12" customWidth="1"/>
    <col min="29" max="29" width="7.28515625" style="12" customWidth="1"/>
    <col min="30" max="30" width="1.42578125" style="12" customWidth="1"/>
    <col min="31" max="36" width="4.42578125" style="12" customWidth="1"/>
    <col min="37" max="37" width="5.85546875" style="12" customWidth="1"/>
    <col min="38" max="38" width="2.140625" style="12" customWidth="1"/>
    <col min="39" max="39" width="2.85546875" style="12" customWidth="1"/>
    <col min="40" max="40" width="5.5703125" style="12" customWidth="1"/>
    <col min="41" max="16384" width="11.42578125" style="12"/>
  </cols>
  <sheetData>
    <row r="6" spans="1:40" ht="15.75" thickBot="1" x14ac:dyDescent="0.3"/>
    <row r="7" spans="1:40" ht="16.5" customHeight="1" thickBot="1" x14ac:dyDescent="0.3">
      <c r="A7" s="260" t="s">
        <v>20</v>
      </c>
      <c r="B7" s="261"/>
      <c r="C7" s="261"/>
      <c r="D7" s="261"/>
      <c r="E7" s="261"/>
      <c r="F7" s="261"/>
      <c r="G7" s="261"/>
      <c r="H7" s="261"/>
      <c r="I7" s="261"/>
      <c r="J7" s="261"/>
      <c r="K7" s="261"/>
      <c r="L7" s="261"/>
      <c r="M7" s="261"/>
      <c r="N7" s="261"/>
      <c r="O7" s="261"/>
      <c r="P7" s="261"/>
      <c r="Q7" s="261"/>
      <c r="R7" s="261"/>
      <c r="S7" s="261"/>
      <c r="T7" s="261"/>
      <c r="U7" s="261"/>
      <c r="V7" s="261"/>
      <c r="W7" s="261"/>
      <c r="X7" s="261"/>
      <c r="Y7" s="261"/>
      <c r="Z7" s="261"/>
      <c r="AA7" s="261"/>
      <c r="AB7" s="261"/>
      <c r="AC7" s="261"/>
      <c r="AD7" s="261"/>
      <c r="AE7" s="261"/>
      <c r="AF7" s="261"/>
      <c r="AG7" s="261"/>
      <c r="AH7" s="261"/>
      <c r="AI7" s="261"/>
      <c r="AJ7" s="261"/>
      <c r="AK7" s="261"/>
      <c r="AL7" s="261"/>
      <c r="AM7" s="263"/>
      <c r="AN7" s="262"/>
    </row>
    <row r="8" spans="1:40" ht="15.75" thickBot="1" x14ac:dyDescent="0.3">
      <c r="A8" s="260" t="s">
        <v>0</v>
      </c>
      <c r="B8" s="263"/>
      <c r="C8" s="13">
        <v>43605</v>
      </c>
      <c r="D8" s="260" t="s">
        <v>7</v>
      </c>
      <c r="E8" s="261"/>
      <c r="F8" s="261"/>
      <c r="G8" s="261"/>
      <c r="H8" s="262"/>
      <c r="I8" s="350" t="s">
        <v>53</v>
      </c>
      <c r="J8" s="351"/>
      <c r="K8" s="351"/>
      <c r="L8" s="351"/>
      <c r="M8" s="351"/>
      <c r="N8" s="351"/>
      <c r="O8" s="260" t="s">
        <v>1</v>
      </c>
      <c r="P8" s="261"/>
      <c r="Q8" s="262"/>
      <c r="R8" s="419" t="s">
        <v>54</v>
      </c>
      <c r="S8" s="420"/>
      <c r="T8" s="420"/>
      <c r="U8" s="420"/>
      <c r="V8" s="420"/>
      <c r="W8" s="420"/>
      <c r="X8" s="420"/>
      <c r="Y8" s="421"/>
      <c r="Z8" s="260" t="s">
        <v>2</v>
      </c>
      <c r="AA8" s="406"/>
      <c r="AB8" s="261"/>
      <c r="AC8" s="261"/>
      <c r="AD8" s="262"/>
      <c r="AE8" s="350">
        <v>1</v>
      </c>
      <c r="AF8" s="352"/>
      <c r="AG8" s="260" t="s">
        <v>3</v>
      </c>
      <c r="AH8" s="261"/>
      <c r="AI8" s="261"/>
      <c r="AJ8" s="262"/>
      <c r="AK8" s="124"/>
      <c r="AL8" s="353">
        <v>8</v>
      </c>
      <c r="AM8" s="420"/>
      <c r="AN8" s="352"/>
    </row>
    <row r="9" spans="1:40" ht="15.75" thickBot="1" x14ac:dyDescent="0.3">
      <c r="A9" s="252" t="s">
        <v>21</v>
      </c>
      <c r="B9" s="253"/>
      <c r="C9" s="14" t="s">
        <v>41</v>
      </c>
      <c r="D9" s="252" t="s">
        <v>23</v>
      </c>
      <c r="E9" s="346"/>
      <c r="F9" s="346"/>
      <c r="G9" s="346"/>
      <c r="H9" s="280"/>
      <c r="I9" s="347" t="s">
        <v>52</v>
      </c>
      <c r="J9" s="348"/>
      <c r="K9" s="348"/>
      <c r="L9" s="348"/>
      <c r="M9" s="348"/>
      <c r="N9" s="348"/>
      <c r="O9" s="283" t="s">
        <v>43</v>
      </c>
      <c r="P9" s="284"/>
      <c r="Q9" s="284"/>
      <c r="R9" s="284"/>
      <c r="S9" s="284"/>
      <c r="T9" s="237"/>
      <c r="U9" s="274" t="s">
        <v>61</v>
      </c>
      <c r="V9" s="275"/>
      <c r="W9" s="275"/>
      <c r="X9" s="275"/>
      <c r="Y9" s="275"/>
      <c r="Z9" s="275"/>
      <c r="AA9" s="275"/>
      <c r="AB9" s="275"/>
      <c r="AC9" s="275"/>
      <c r="AD9" s="275"/>
      <c r="AE9" s="275"/>
      <c r="AF9" s="275"/>
      <c r="AG9" s="275"/>
      <c r="AH9" s="275"/>
      <c r="AI9" s="275"/>
      <c r="AJ9" s="275"/>
      <c r="AK9" s="275"/>
      <c r="AL9" s="275"/>
      <c r="AM9" s="275"/>
      <c r="AN9" s="276"/>
    </row>
    <row r="10" spans="1:40" ht="15.75" thickBot="1" x14ac:dyDescent="0.3">
      <c r="A10" s="288" t="s">
        <v>4</v>
      </c>
      <c r="B10" s="290" t="s">
        <v>146</v>
      </c>
      <c r="C10" s="288" t="s">
        <v>316</v>
      </c>
      <c r="D10" s="292" t="s">
        <v>512</v>
      </c>
      <c r="E10" s="293"/>
      <c r="F10" s="293"/>
      <c r="G10" s="293"/>
      <c r="H10" s="293"/>
      <c r="I10" s="293"/>
      <c r="J10" s="293"/>
      <c r="K10" s="293"/>
      <c r="L10" s="293"/>
      <c r="M10" s="293"/>
      <c r="N10" s="293"/>
      <c r="O10" s="293"/>
      <c r="P10" s="293"/>
      <c r="Q10" s="293"/>
      <c r="R10" s="293"/>
      <c r="S10" s="293"/>
      <c r="T10" s="293"/>
      <c r="U10" s="293"/>
      <c r="V10" s="293"/>
      <c r="W10" s="293"/>
      <c r="X10" s="293"/>
      <c r="Y10" s="293"/>
      <c r="Z10" s="293"/>
      <c r="AA10" s="293"/>
      <c r="AB10" s="293"/>
      <c r="AC10" s="293"/>
      <c r="AD10" s="293"/>
      <c r="AE10" s="293"/>
      <c r="AF10" s="293"/>
      <c r="AG10" s="293"/>
      <c r="AH10" s="293"/>
      <c r="AI10" s="293"/>
      <c r="AJ10" s="293"/>
      <c r="AK10" s="293"/>
      <c r="AL10" s="293"/>
      <c r="AM10" s="358"/>
      <c r="AN10" s="294"/>
    </row>
    <row r="11" spans="1:40" ht="15.75" thickBot="1" x14ac:dyDescent="0.3">
      <c r="A11" s="289"/>
      <c r="B11" s="291"/>
      <c r="C11" s="289"/>
      <c r="D11" s="89" t="s">
        <v>322</v>
      </c>
      <c r="E11" s="90" t="s">
        <v>323</v>
      </c>
      <c r="F11" s="90" t="s">
        <v>324</v>
      </c>
      <c r="G11" s="90" t="s">
        <v>325</v>
      </c>
      <c r="H11" s="90" t="s">
        <v>326</v>
      </c>
      <c r="I11" s="90" t="s">
        <v>327</v>
      </c>
      <c r="J11" s="90" t="s">
        <v>328</v>
      </c>
      <c r="K11" s="90" t="s">
        <v>329</v>
      </c>
      <c r="L11" s="90" t="s">
        <v>330</v>
      </c>
      <c r="M11" s="90" t="s">
        <v>331</v>
      </c>
      <c r="N11" s="90" t="s">
        <v>332</v>
      </c>
      <c r="O11" s="90" t="s">
        <v>333</v>
      </c>
      <c r="P11" s="90" t="s">
        <v>334</v>
      </c>
      <c r="Q11" s="90" t="s">
        <v>335</v>
      </c>
      <c r="R11" s="430" t="s">
        <v>336</v>
      </c>
      <c r="S11" s="440"/>
      <c r="T11" s="430" t="s">
        <v>338</v>
      </c>
      <c r="U11" s="440"/>
      <c r="V11" s="90" t="s">
        <v>338</v>
      </c>
      <c r="W11" s="430" t="s">
        <v>339</v>
      </c>
      <c r="X11" s="441"/>
      <c r="Y11" s="441"/>
      <c r="Z11" s="440"/>
      <c r="AA11" s="263" t="s">
        <v>340</v>
      </c>
      <c r="AB11" s="406"/>
      <c r="AC11" s="358" t="s">
        <v>341</v>
      </c>
      <c r="AD11" s="292"/>
      <c r="AE11" s="358" t="s">
        <v>342</v>
      </c>
      <c r="AF11" s="292"/>
      <c r="AG11" s="358" t="s">
        <v>343</v>
      </c>
      <c r="AH11" s="292"/>
      <c r="AI11" s="358" t="s">
        <v>344</v>
      </c>
      <c r="AJ11" s="292"/>
      <c r="AK11" s="263" t="s">
        <v>345</v>
      </c>
      <c r="AL11" s="406"/>
      <c r="AM11" s="263" t="s">
        <v>346</v>
      </c>
      <c r="AN11" s="238"/>
    </row>
    <row r="12" spans="1:40" x14ac:dyDescent="0.25">
      <c r="A12" s="24">
        <v>1</v>
      </c>
      <c r="B12" s="35" t="s">
        <v>16</v>
      </c>
      <c r="C12" s="186">
        <v>180</v>
      </c>
      <c r="D12" s="367"/>
      <c r="E12" s="368"/>
      <c r="F12" s="368"/>
      <c r="G12" s="368"/>
      <c r="H12" s="368"/>
      <c r="I12" s="368"/>
      <c r="J12" s="94"/>
      <c r="K12" s="94"/>
      <c r="L12" s="94"/>
      <c r="M12" s="94"/>
      <c r="N12" s="94"/>
      <c r="O12" s="94"/>
      <c r="P12" s="94"/>
      <c r="Q12" s="94"/>
      <c r="R12" s="94"/>
      <c r="S12" s="94"/>
      <c r="T12" s="94"/>
      <c r="U12" s="94"/>
      <c r="V12" s="94"/>
      <c r="W12" s="94"/>
      <c r="X12" s="94"/>
      <c r="Y12" s="94"/>
      <c r="Z12" s="125"/>
      <c r="AA12" s="125"/>
      <c r="AB12" s="125"/>
      <c r="AC12" s="125"/>
      <c r="AD12" s="125"/>
      <c r="AE12" s="125"/>
      <c r="AF12" s="125"/>
      <c r="AG12" s="125"/>
      <c r="AH12" s="125"/>
      <c r="AI12" s="125"/>
      <c r="AJ12" s="125"/>
      <c r="AK12" s="125"/>
      <c r="AL12" s="125"/>
      <c r="AM12" s="125"/>
      <c r="AN12" s="126"/>
    </row>
    <row r="13" spans="1:40" x14ac:dyDescent="0.25">
      <c r="A13" s="26">
        <v>2</v>
      </c>
      <c r="B13" s="36" t="s">
        <v>70</v>
      </c>
      <c r="C13" s="189">
        <v>120</v>
      </c>
      <c r="D13" s="88"/>
      <c r="E13" s="79"/>
      <c r="F13" s="79"/>
      <c r="G13" s="79"/>
      <c r="H13" s="79"/>
      <c r="I13" s="79"/>
      <c r="J13" s="362"/>
      <c r="K13" s="362"/>
      <c r="L13" s="362"/>
      <c r="M13" s="362"/>
      <c r="N13" s="79"/>
      <c r="O13" s="79"/>
      <c r="P13" s="79"/>
      <c r="Q13" s="79"/>
      <c r="R13" s="79"/>
      <c r="S13" s="79"/>
      <c r="T13" s="79"/>
      <c r="U13" s="79"/>
      <c r="V13" s="79"/>
      <c r="W13" s="79"/>
      <c r="X13" s="79"/>
      <c r="Y13" s="79"/>
      <c r="Z13" s="120"/>
      <c r="AA13" s="120"/>
      <c r="AB13" s="120"/>
      <c r="AC13" s="120"/>
      <c r="AD13" s="120"/>
      <c r="AE13" s="120"/>
      <c r="AF13" s="120"/>
      <c r="AG13" s="120"/>
      <c r="AH13" s="120"/>
      <c r="AI13" s="120"/>
      <c r="AJ13" s="120"/>
      <c r="AK13" s="120"/>
      <c r="AL13" s="120"/>
      <c r="AM13" s="120"/>
      <c r="AN13" s="128"/>
    </row>
    <row r="14" spans="1:40" ht="30" x14ac:dyDescent="0.25">
      <c r="A14" s="26">
        <v>3</v>
      </c>
      <c r="B14" s="36" t="s">
        <v>69</v>
      </c>
      <c r="C14" s="189">
        <v>220</v>
      </c>
      <c r="D14" s="88"/>
      <c r="E14" s="79"/>
      <c r="F14" s="79"/>
      <c r="G14" s="79"/>
      <c r="H14" s="79"/>
      <c r="I14" s="79"/>
      <c r="J14" s="79"/>
      <c r="K14" s="79"/>
      <c r="L14" s="79"/>
      <c r="M14" s="79"/>
      <c r="N14" s="362"/>
      <c r="O14" s="362"/>
      <c r="P14" s="362"/>
      <c r="Q14" s="362"/>
      <c r="R14" s="362"/>
      <c r="S14" s="362"/>
      <c r="T14" s="362"/>
      <c r="U14" s="362"/>
      <c r="V14" s="362"/>
      <c r="W14" s="362"/>
      <c r="X14" s="132"/>
      <c r="Y14" s="132"/>
      <c r="Z14" s="120"/>
      <c r="AA14" s="120"/>
      <c r="AB14" s="120"/>
      <c r="AC14" s="120"/>
      <c r="AD14" s="120"/>
      <c r="AE14" s="120"/>
      <c r="AF14" s="120"/>
      <c r="AG14" s="120"/>
      <c r="AH14" s="120"/>
      <c r="AI14" s="120"/>
      <c r="AJ14" s="120"/>
      <c r="AK14" s="120"/>
      <c r="AL14" s="120"/>
      <c r="AM14" s="120"/>
      <c r="AN14" s="128"/>
    </row>
    <row r="15" spans="1:40" x14ac:dyDescent="0.25">
      <c r="A15" s="26">
        <v>4</v>
      </c>
      <c r="B15" s="36" t="s">
        <v>56</v>
      </c>
      <c r="C15" s="189">
        <f>((10+10+8+8)/4)*2</f>
        <v>18</v>
      </c>
      <c r="D15" s="127"/>
      <c r="E15" s="120"/>
      <c r="F15" s="120"/>
      <c r="G15" s="120"/>
      <c r="H15" s="120"/>
      <c r="I15" s="120"/>
      <c r="J15" s="120"/>
      <c r="K15" s="120"/>
      <c r="L15" s="120"/>
      <c r="M15" s="120"/>
      <c r="N15" s="120"/>
      <c r="O15" s="120"/>
      <c r="P15" s="120"/>
      <c r="Q15" s="120"/>
      <c r="R15" s="120"/>
      <c r="S15" s="120"/>
      <c r="T15" s="120"/>
      <c r="U15" s="120"/>
      <c r="V15" s="120"/>
      <c r="W15" s="120"/>
      <c r="X15" s="131"/>
      <c r="Y15" s="132"/>
      <c r="Z15" s="120"/>
      <c r="AA15" s="120"/>
      <c r="AB15" s="120"/>
      <c r="AC15" s="120"/>
      <c r="AD15" s="120"/>
      <c r="AE15" s="120"/>
      <c r="AF15" s="120"/>
      <c r="AG15" s="120"/>
      <c r="AH15" s="120"/>
      <c r="AI15" s="120"/>
      <c r="AJ15" s="120"/>
      <c r="AK15" s="120"/>
      <c r="AL15" s="120"/>
      <c r="AM15" s="120"/>
      <c r="AN15" s="128"/>
    </row>
    <row r="16" spans="1:40" x14ac:dyDescent="0.25">
      <c r="A16" s="26">
        <v>5</v>
      </c>
      <c r="B16" s="36" t="s">
        <v>55</v>
      </c>
      <c r="C16" s="189">
        <f>((5+5+6+5)/4)*2</f>
        <v>10.5</v>
      </c>
      <c r="D16" s="127"/>
      <c r="E16" s="120"/>
      <c r="F16" s="120"/>
      <c r="G16" s="120"/>
      <c r="H16" s="120"/>
      <c r="I16" s="120"/>
      <c r="J16" s="120"/>
      <c r="K16" s="120"/>
      <c r="L16" s="120"/>
      <c r="M16" s="120"/>
      <c r="N16" s="120"/>
      <c r="O16" s="120"/>
      <c r="P16" s="120"/>
      <c r="Q16" s="120"/>
      <c r="R16" s="120"/>
      <c r="S16" s="120"/>
      <c r="T16" s="120"/>
      <c r="U16" s="120"/>
      <c r="V16" s="120"/>
      <c r="W16" s="120"/>
      <c r="X16" s="132"/>
      <c r="Y16" s="362"/>
      <c r="Z16" s="362"/>
      <c r="AA16" s="362"/>
      <c r="AB16" s="120"/>
      <c r="AC16" s="120"/>
      <c r="AD16" s="120"/>
      <c r="AE16" s="120"/>
      <c r="AF16" s="120"/>
      <c r="AG16" s="120"/>
      <c r="AH16" s="120"/>
      <c r="AI16" s="120"/>
      <c r="AJ16" s="120"/>
      <c r="AK16" s="120"/>
      <c r="AL16" s="120"/>
      <c r="AM16" s="120"/>
      <c r="AN16" s="128"/>
    </row>
    <row r="17" spans="1:40" x14ac:dyDescent="0.25">
      <c r="A17" s="26">
        <v>6</v>
      </c>
      <c r="B17" s="36" t="s">
        <v>58</v>
      </c>
      <c r="C17" s="189">
        <f>((70+72+50)/3)*2</f>
        <v>128</v>
      </c>
      <c r="D17" s="127"/>
      <c r="E17" s="120"/>
      <c r="F17" s="120"/>
      <c r="G17" s="120"/>
      <c r="H17" s="120"/>
      <c r="I17" s="120"/>
      <c r="J17" s="120"/>
      <c r="K17" s="120"/>
      <c r="L17" s="120"/>
      <c r="M17" s="120"/>
      <c r="N17" s="120"/>
      <c r="O17" s="120"/>
      <c r="P17" s="120"/>
      <c r="Q17" s="120"/>
      <c r="R17" s="120"/>
      <c r="S17" s="120"/>
      <c r="T17" s="120"/>
      <c r="U17" s="120"/>
      <c r="V17" s="120"/>
      <c r="W17" s="120"/>
      <c r="X17" s="132"/>
      <c r="Y17" s="132"/>
      <c r="Z17" s="79"/>
      <c r="AA17" s="79"/>
      <c r="AB17" s="362"/>
      <c r="AC17" s="362"/>
      <c r="AD17" s="362"/>
      <c r="AE17" s="362"/>
      <c r="AF17" s="362"/>
      <c r="AG17" s="362"/>
      <c r="AH17" s="362"/>
      <c r="AI17" s="362"/>
      <c r="AJ17" s="120"/>
      <c r="AK17" s="120"/>
      <c r="AL17" s="120"/>
      <c r="AM17" s="120"/>
      <c r="AN17" s="128"/>
    </row>
    <row r="18" spans="1:40" x14ac:dyDescent="0.25">
      <c r="A18" s="26">
        <v>7</v>
      </c>
      <c r="B18" s="36" t="s">
        <v>57</v>
      </c>
      <c r="C18" s="189">
        <f>((18+18+16+19)/4)*2</f>
        <v>35.5</v>
      </c>
      <c r="D18" s="127"/>
      <c r="E18" s="120"/>
      <c r="F18" s="120"/>
      <c r="G18" s="120"/>
      <c r="H18" s="120"/>
      <c r="I18" s="120"/>
      <c r="J18" s="120"/>
      <c r="K18" s="120"/>
      <c r="L18" s="120"/>
      <c r="M18" s="120"/>
      <c r="N18" s="120"/>
      <c r="O18" s="120"/>
      <c r="P18" s="120"/>
      <c r="Q18" s="120"/>
      <c r="R18" s="120"/>
      <c r="S18" s="120"/>
      <c r="T18" s="120"/>
      <c r="U18" s="120"/>
      <c r="V18" s="120"/>
      <c r="W18" s="120"/>
      <c r="X18" s="132"/>
      <c r="Y18" s="132"/>
      <c r="Z18" s="120"/>
      <c r="AA18" s="120"/>
      <c r="AB18" s="120"/>
      <c r="AC18" s="120"/>
      <c r="AD18" s="79"/>
      <c r="AE18" s="79"/>
      <c r="AF18" s="120"/>
      <c r="AG18" s="120"/>
      <c r="AH18" s="120"/>
      <c r="AI18" s="120"/>
      <c r="AJ18" s="362"/>
      <c r="AK18" s="362"/>
      <c r="AL18" s="120"/>
      <c r="AM18" s="120"/>
      <c r="AN18" s="128"/>
    </row>
    <row r="19" spans="1:40" ht="15.75" thickBot="1" x14ac:dyDescent="0.3">
      <c r="A19" s="28">
        <v>8</v>
      </c>
      <c r="B19" s="37" t="s">
        <v>63</v>
      </c>
      <c r="C19" s="191">
        <v>14</v>
      </c>
      <c r="D19" s="115"/>
      <c r="E19" s="116"/>
      <c r="F19" s="116"/>
      <c r="G19" s="116"/>
      <c r="H19" s="116"/>
      <c r="I19" s="116"/>
      <c r="J19" s="116"/>
      <c r="K19" s="116"/>
      <c r="L19" s="116"/>
      <c r="M19" s="116"/>
      <c r="N19" s="116"/>
      <c r="O19" s="116"/>
      <c r="P19" s="116"/>
      <c r="Q19" s="116"/>
      <c r="R19" s="116"/>
      <c r="S19" s="116"/>
      <c r="T19" s="116"/>
      <c r="U19" s="116"/>
      <c r="V19" s="116"/>
      <c r="W19" s="116"/>
      <c r="X19" s="95"/>
      <c r="Y19" s="95"/>
      <c r="Z19" s="116"/>
      <c r="AA19" s="116"/>
      <c r="AB19" s="116"/>
      <c r="AC19" s="116"/>
      <c r="AD19" s="116"/>
      <c r="AE19" s="116"/>
      <c r="AF19" s="116"/>
      <c r="AG19" s="103"/>
      <c r="AH19" s="103"/>
      <c r="AI19" s="103"/>
      <c r="AJ19" s="116"/>
      <c r="AK19" s="116"/>
      <c r="AL19" s="370"/>
      <c r="AM19" s="370"/>
      <c r="AN19" s="117"/>
    </row>
    <row r="20" spans="1:40" ht="15.75" thickBot="1" x14ac:dyDescent="0.3">
      <c r="A20" s="236" t="s">
        <v>8</v>
      </c>
      <c r="B20" s="238"/>
      <c r="C20" s="51">
        <f>SUM(C12:C19)</f>
        <v>726</v>
      </c>
      <c r="D20" s="84"/>
      <c r="E20" s="83"/>
      <c r="F20" s="83"/>
      <c r="G20" s="83"/>
      <c r="H20" s="83"/>
      <c r="I20" s="83"/>
      <c r="J20" s="83"/>
      <c r="K20" s="83"/>
      <c r="L20" s="83"/>
      <c r="M20" s="83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  <c r="AB20" s="83"/>
      <c r="AC20" s="83"/>
      <c r="AD20" s="83"/>
      <c r="AE20" s="83"/>
      <c r="AF20" s="83"/>
      <c r="AG20" s="83"/>
      <c r="AH20" s="83"/>
      <c r="AI20" s="83"/>
      <c r="AJ20" s="83"/>
      <c r="AK20" s="83"/>
      <c r="AL20" s="83"/>
      <c r="AM20" s="141"/>
      <c r="AN20" s="85"/>
    </row>
    <row r="21" spans="1:40" ht="15.75" thickBot="1" x14ac:dyDescent="0.3">
      <c r="A21" s="236" t="s">
        <v>9</v>
      </c>
      <c r="B21" s="238"/>
      <c r="C21" s="236" t="s">
        <v>12</v>
      </c>
      <c r="D21" s="243"/>
      <c r="E21" s="243"/>
      <c r="F21" s="243"/>
      <c r="G21" s="238"/>
      <c r="H21" s="236" t="s">
        <v>13</v>
      </c>
      <c r="I21" s="243"/>
      <c r="J21" s="243"/>
      <c r="K21" s="243"/>
      <c r="L21" s="243"/>
      <c r="M21" s="243"/>
      <c r="N21" s="243"/>
      <c r="O21" s="268"/>
      <c r="P21" s="269"/>
      <c r="Q21" s="269"/>
      <c r="R21" s="269"/>
      <c r="S21" s="269"/>
      <c r="T21" s="269"/>
      <c r="U21" s="269"/>
      <c r="V21" s="269"/>
      <c r="W21" s="269"/>
      <c r="X21" s="269"/>
      <c r="Y21" s="269"/>
      <c r="Z21" s="269"/>
      <c r="AA21" s="269"/>
      <c r="AB21" s="269"/>
      <c r="AC21" s="269"/>
      <c r="AD21" s="269"/>
      <c r="AE21" s="269"/>
      <c r="AF21" s="269"/>
      <c r="AG21" s="269"/>
      <c r="AH21" s="269"/>
      <c r="AI21" s="269"/>
      <c r="AJ21" s="269"/>
      <c r="AK21" s="269"/>
      <c r="AL21" s="269"/>
      <c r="AM21" s="269"/>
      <c r="AN21" s="270"/>
    </row>
    <row r="22" spans="1:40" x14ac:dyDescent="0.25">
      <c r="A22" s="239" t="s">
        <v>10</v>
      </c>
      <c r="B22" s="240"/>
      <c r="C22" s="359"/>
      <c r="D22" s="360"/>
      <c r="E22" s="360"/>
      <c r="F22" s="360"/>
      <c r="G22" s="361"/>
      <c r="H22" s="359"/>
      <c r="I22" s="360"/>
      <c r="J22" s="360"/>
      <c r="K22" s="360"/>
      <c r="L22" s="360"/>
      <c r="M22" s="360"/>
      <c r="N22" s="360"/>
      <c r="O22" s="271"/>
      <c r="P22" s="272"/>
      <c r="Q22" s="272"/>
      <c r="R22" s="272"/>
      <c r="S22" s="272"/>
      <c r="T22" s="272"/>
      <c r="U22" s="272"/>
      <c r="V22" s="272"/>
      <c r="W22" s="272"/>
      <c r="X22" s="272"/>
      <c r="Y22" s="272"/>
      <c r="Z22" s="272"/>
      <c r="AA22" s="272"/>
      <c r="AB22" s="272"/>
      <c r="AC22" s="272"/>
      <c r="AD22" s="272"/>
      <c r="AE22" s="272"/>
      <c r="AF22" s="272"/>
      <c r="AG22" s="272"/>
      <c r="AH22" s="272"/>
      <c r="AI22" s="272"/>
      <c r="AJ22" s="272"/>
      <c r="AK22" s="272"/>
      <c r="AL22" s="272"/>
      <c r="AM22" s="272"/>
      <c r="AN22" s="273"/>
    </row>
    <row r="23" spans="1:40" ht="15.75" thickBot="1" x14ac:dyDescent="0.3">
      <c r="A23" s="241" t="s">
        <v>11</v>
      </c>
      <c r="B23" s="242"/>
      <c r="C23" s="355"/>
      <c r="D23" s="356"/>
      <c r="E23" s="356"/>
      <c r="F23" s="356"/>
      <c r="G23" s="357"/>
      <c r="H23" s="355"/>
      <c r="I23" s="356"/>
      <c r="J23" s="356"/>
      <c r="K23" s="356"/>
      <c r="L23" s="356"/>
      <c r="M23" s="356"/>
      <c r="N23" s="356"/>
      <c r="O23" s="274"/>
      <c r="P23" s="275"/>
      <c r="Q23" s="275"/>
      <c r="R23" s="275"/>
      <c r="S23" s="275"/>
      <c r="T23" s="275"/>
      <c r="U23" s="275"/>
      <c r="V23" s="275"/>
      <c r="W23" s="275"/>
      <c r="X23" s="275"/>
      <c r="Y23" s="275"/>
      <c r="Z23" s="275"/>
      <c r="AA23" s="275"/>
      <c r="AB23" s="275"/>
      <c r="AC23" s="275"/>
      <c r="AD23" s="275"/>
      <c r="AE23" s="275"/>
      <c r="AF23" s="275"/>
      <c r="AG23" s="275"/>
      <c r="AH23" s="275"/>
      <c r="AI23" s="275"/>
      <c r="AJ23" s="275"/>
      <c r="AK23" s="275"/>
      <c r="AL23" s="275"/>
      <c r="AM23" s="275"/>
      <c r="AN23" s="276"/>
    </row>
    <row r="24" spans="1:40" x14ac:dyDescent="0.25">
      <c r="E24" s="272"/>
      <c r="F24" s="272"/>
      <c r="G24" s="272"/>
    </row>
  </sheetData>
  <mergeCells count="48">
    <mergeCell ref="D12:I12"/>
    <mergeCell ref="J13:M13"/>
    <mergeCell ref="N14:W14"/>
    <mergeCell ref="AC11:AD11"/>
    <mergeCell ref="R8:Y8"/>
    <mergeCell ref="A7:AN7"/>
    <mergeCell ref="A8:B8"/>
    <mergeCell ref="D8:H8"/>
    <mergeCell ref="I8:N8"/>
    <mergeCell ref="O8:Q8"/>
    <mergeCell ref="Z8:AD8"/>
    <mergeCell ref="AE8:AF8"/>
    <mergeCell ref="AG8:AJ8"/>
    <mergeCell ref="AL8:AN8"/>
    <mergeCell ref="C10:C11"/>
    <mergeCell ref="D10:AN10"/>
    <mergeCell ref="A9:B9"/>
    <mergeCell ref="D9:H9"/>
    <mergeCell ref="I9:N9"/>
    <mergeCell ref="R11:S11"/>
    <mergeCell ref="T11:U11"/>
    <mergeCell ref="W11:Z11"/>
    <mergeCell ref="AM11:AN11"/>
    <mergeCell ref="AK11:AL11"/>
    <mergeCell ref="AE11:AF11"/>
    <mergeCell ref="AG11:AH11"/>
    <mergeCell ref="AI11:AJ11"/>
    <mergeCell ref="H23:N23"/>
    <mergeCell ref="E24:G24"/>
    <mergeCell ref="O9:T9"/>
    <mergeCell ref="U9:AN9"/>
    <mergeCell ref="A20:B20"/>
    <mergeCell ref="A21:B21"/>
    <mergeCell ref="C21:G21"/>
    <mergeCell ref="H21:N21"/>
    <mergeCell ref="O21:AN23"/>
    <mergeCell ref="A22:B22"/>
    <mergeCell ref="C22:G22"/>
    <mergeCell ref="H22:N22"/>
    <mergeCell ref="A23:B23"/>
    <mergeCell ref="C23:G23"/>
    <mergeCell ref="A10:A11"/>
    <mergeCell ref="B10:B11"/>
    <mergeCell ref="AL19:AM19"/>
    <mergeCell ref="AA11:AB11"/>
    <mergeCell ref="Y16:AA16"/>
    <mergeCell ref="AB17:AI17"/>
    <mergeCell ref="AJ18:AK18"/>
  </mergeCells>
  <pageMargins left="0.7" right="0.7" top="0.75" bottom="0.75" header="0.3" footer="0.3"/>
  <pageSetup paperSize="9" orientation="portrait" horizontalDpi="0" verticalDpi="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2">
    <pageSetUpPr fitToPage="1"/>
  </sheetPr>
  <dimension ref="A6:L23"/>
  <sheetViews>
    <sheetView topLeftCell="A19" zoomScale="80" zoomScaleNormal="80" workbookViewId="0">
      <selection activeCell="F57" sqref="F57"/>
    </sheetView>
  </sheetViews>
  <sheetFormatPr baseColWidth="10" defaultColWidth="19.7109375" defaultRowHeight="15" x14ac:dyDescent="0.25"/>
  <cols>
    <col min="1" max="1" width="12" style="12" bestFit="1" customWidth="1"/>
    <col min="2" max="2" width="19.7109375" style="12"/>
    <col min="3" max="3" width="14.7109375" style="12" bestFit="1" customWidth="1"/>
    <col min="4" max="4" width="19.28515625" style="12" bestFit="1" customWidth="1"/>
    <col min="5" max="5" width="16.85546875" style="12" bestFit="1" customWidth="1"/>
    <col min="6" max="6" width="25.42578125" style="12" bestFit="1" customWidth="1"/>
    <col min="7" max="7" width="19" style="12" bestFit="1" customWidth="1"/>
    <col min="8" max="8" width="17.7109375" style="12" bestFit="1" customWidth="1"/>
    <col min="9" max="9" width="8.28515625" style="12" customWidth="1"/>
    <col min="10" max="10" width="18" style="12" bestFit="1" customWidth="1"/>
    <col min="11" max="11" width="8.28515625" style="12" customWidth="1"/>
    <col min="12" max="16384" width="19.7109375" style="12"/>
  </cols>
  <sheetData>
    <row r="6" spans="1:12" ht="15.75" thickBot="1" x14ac:dyDescent="0.3"/>
    <row r="7" spans="1:12" ht="15.75" thickBot="1" x14ac:dyDescent="0.3">
      <c r="A7" s="236" t="s">
        <v>130</v>
      </c>
      <c r="B7" s="243"/>
      <c r="C7" s="243"/>
      <c r="D7" s="243"/>
      <c r="E7" s="243"/>
      <c r="F7" s="243"/>
      <c r="G7" s="243"/>
      <c r="H7" s="243"/>
      <c r="I7" s="243"/>
      <c r="J7" s="243"/>
      <c r="K7" s="238"/>
    </row>
    <row r="8" spans="1:12" ht="15.75" thickBot="1" x14ac:dyDescent="0.3">
      <c r="A8" s="260" t="s">
        <v>0</v>
      </c>
      <c r="B8" s="263"/>
      <c r="C8" s="13">
        <v>43605</v>
      </c>
      <c r="D8" s="56" t="s">
        <v>7</v>
      </c>
      <c r="E8" s="46" t="s">
        <v>62</v>
      </c>
      <c r="F8" s="56" t="s">
        <v>1</v>
      </c>
      <c r="G8" s="46" t="s">
        <v>54</v>
      </c>
      <c r="H8" s="56" t="s">
        <v>2</v>
      </c>
      <c r="I8" s="45">
        <v>1</v>
      </c>
      <c r="J8" s="56" t="s">
        <v>3</v>
      </c>
      <c r="K8" s="34">
        <v>8</v>
      </c>
    </row>
    <row r="9" spans="1:12" ht="15.75" thickBot="1" x14ac:dyDescent="0.3">
      <c r="A9" s="252" t="s">
        <v>21</v>
      </c>
      <c r="B9" s="253"/>
      <c r="C9" s="14" t="s">
        <v>42</v>
      </c>
      <c r="D9" s="56" t="s">
        <v>23</v>
      </c>
      <c r="E9" s="47" t="s">
        <v>52</v>
      </c>
      <c r="F9" s="56" t="s">
        <v>43</v>
      </c>
      <c r="G9" s="384" t="s">
        <v>61</v>
      </c>
      <c r="H9" s="385"/>
      <c r="I9" s="385"/>
      <c r="J9" s="385"/>
      <c r="K9" s="386"/>
    </row>
    <row r="10" spans="1:12" ht="15.75" customHeight="1" thickBot="1" x14ac:dyDescent="0.3">
      <c r="A10" s="57" t="s">
        <v>4</v>
      </c>
      <c r="B10" s="301" t="s">
        <v>146</v>
      </c>
      <c r="C10" s="302"/>
      <c r="D10" s="303"/>
      <c r="E10" s="57" t="s">
        <v>132</v>
      </c>
      <c r="F10" s="236" t="s">
        <v>131</v>
      </c>
      <c r="G10" s="243"/>
      <c r="H10" s="238"/>
      <c r="I10" s="236" t="s">
        <v>135</v>
      </c>
      <c r="J10" s="243"/>
      <c r="K10" s="238"/>
    </row>
    <row r="11" spans="1:12" ht="243" customHeight="1" x14ac:dyDescent="0.25">
      <c r="A11" s="42">
        <v>1</v>
      </c>
      <c r="B11" s="443" t="s">
        <v>16</v>
      </c>
      <c r="C11" s="444"/>
      <c r="D11" s="445"/>
      <c r="E11" s="48"/>
      <c r="F11" s="372" t="s">
        <v>214</v>
      </c>
      <c r="G11" s="373"/>
      <c r="H11" s="374"/>
      <c r="I11" s="416"/>
      <c r="J11" s="417"/>
      <c r="K11" s="418"/>
      <c r="L11"/>
    </row>
    <row r="12" spans="1:12" ht="185.25" customHeight="1" x14ac:dyDescent="0.25">
      <c r="A12" s="26">
        <v>2</v>
      </c>
      <c r="B12" s="407" t="s">
        <v>70</v>
      </c>
      <c r="C12" s="408"/>
      <c r="D12" s="409"/>
      <c r="E12" s="27"/>
      <c r="F12" s="372" t="s">
        <v>215</v>
      </c>
      <c r="G12" s="373"/>
      <c r="H12" s="374"/>
      <c r="I12" s="410"/>
      <c r="J12" s="411"/>
      <c r="K12" s="412"/>
    </row>
    <row r="13" spans="1:12" ht="185.25" customHeight="1" x14ac:dyDescent="0.25">
      <c r="A13" s="26">
        <v>3</v>
      </c>
      <c r="B13" s="407" t="s">
        <v>216</v>
      </c>
      <c r="C13" s="408"/>
      <c r="D13" s="409"/>
      <c r="E13" s="27"/>
      <c r="F13" s="372" t="s">
        <v>224</v>
      </c>
      <c r="G13" s="373"/>
      <c r="H13" s="374"/>
      <c r="I13" s="410"/>
      <c r="J13" s="411"/>
      <c r="K13" s="412"/>
      <c r="L13"/>
    </row>
    <row r="14" spans="1:12" ht="185.25" customHeight="1" x14ac:dyDescent="0.25">
      <c r="A14" s="26">
        <v>4</v>
      </c>
      <c r="B14" s="407" t="s">
        <v>56</v>
      </c>
      <c r="C14" s="408"/>
      <c r="D14" s="409"/>
      <c r="E14" s="27"/>
      <c r="F14" s="372" t="s">
        <v>217</v>
      </c>
      <c r="G14" s="373"/>
      <c r="H14" s="374"/>
      <c r="I14" s="410"/>
      <c r="J14" s="411"/>
      <c r="K14" s="412"/>
    </row>
    <row r="15" spans="1:12" ht="144.75" customHeight="1" x14ac:dyDescent="0.25">
      <c r="A15" s="26">
        <v>5</v>
      </c>
      <c r="B15" s="407" t="s">
        <v>55</v>
      </c>
      <c r="C15" s="408"/>
      <c r="D15" s="409"/>
      <c r="E15" s="27"/>
      <c r="F15" s="372" t="s">
        <v>218</v>
      </c>
      <c r="G15" s="373"/>
      <c r="H15" s="374"/>
      <c r="I15" s="410"/>
      <c r="J15" s="411"/>
      <c r="K15" s="412"/>
      <c r="L15"/>
    </row>
    <row r="16" spans="1:12" ht="185.25" customHeight="1" x14ac:dyDescent="0.25">
      <c r="A16" s="26">
        <v>6</v>
      </c>
      <c r="B16" s="407" t="s">
        <v>219</v>
      </c>
      <c r="C16" s="408"/>
      <c r="D16" s="409"/>
      <c r="E16" s="27"/>
      <c r="F16" s="372" t="s">
        <v>220</v>
      </c>
      <c r="G16" s="373"/>
      <c r="H16" s="374"/>
      <c r="I16" s="410"/>
      <c r="J16" s="411"/>
      <c r="K16" s="412"/>
    </row>
    <row r="17" spans="1:12" ht="185.25" customHeight="1" x14ac:dyDescent="0.25">
      <c r="A17" s="26">
        <v>7</v>
      </c>
      <c r="B17" s="407" t="s">
        <v>221</v>
      </c>
      <c r="C17" s="408"/>
      <c r="D17" s="409"/>
      <c r="E17" s="27"/>
      <c r="F17" s="372" t="s">
        <v>222</v>
      </c>
      <c r="G17" s="373"/>
      <c r="H17" s="374"/>
      <c r="I17" s="410"/>
      <c r="J17" s="411"/>
      <c r="K17" s="412"/>
    </row>
    <row r="18" spans="1:12" ht="185.25" customHeight="1" thickBot="1" x14ac:dyDescent="0.3">
      <c r="A18" s="26">
        <v>8</v>
      </c>
      <c r="B18" s="407" t="s">
        <v>63</v>
      </c>
      <c r="C18" s="408"/>
      <c r="D18" s="409"/>
      <c r="E18" s="27"/>
      <c r="F18" s="372" t="s">
        <v>223</v>
      </c>
      <c r="G18" s="373"/>
      <c r="H18" s="374"/>
      <c r="I18" s="410"/>
      <c r="J18" s="411"/>
      <c r="K18" s="412"/>
      <c r="L18"/>
    </row>
    <row r="19" spans="1:12" ht="46.5" customHeight="1" thickBot="1" x14ac:dyDescent="0.3">
      <c r="A19" s="325" t="s">
        <v>134</v>
      </c>
      <c r="B19" s="326"/>
      <c r="C19" s="326"/>
      <c r="D19" s="326"/>
      <c r="E19" s="327"/>
      <c r="F19" s="328" t="s">
        <v>133</v>
      </c>
      <c r="G19" s="328"/>
      <c r="H19" s="328"/>
      <c r="I19" s="328"/>
      <c r="J19" s="328"/>
      <c r="K19" s="329"/>
    </row>
    <row r="20" spans="1:12" ht="15.75" thickBot="1" x14ac:dyDescent="0.3">
      <c r="A20" s="260" t="s">
        <v>9</v>
      </c>
      <c r="B20" s="262"/>
      <c r="C20" s="236" t="s">
        <v>12</v>
      </c>
      <c r="D20" s="243"/>
      <c r="E20" s="238"/>
      <c r="F20" s="236" t="s">
        <v>13</v>
      </c>
      <c r="G20" s="238"/>
      <c r="H20" s="330"/>
      <c r="I20" s="331"/>
      <c r="J20" s="331"/>
      <c r="K20" s="332"/>
    </row>
    <row r="21" spans="1:12" x14ac:dyDescent="0.25">
      <c r="A21" s="339" t="s">
        <v>10</v>
      </c>
      <c r="B21" s="340"/>
      <c r="C21" s="393"/>
      <c r="D21" s="394"/>
      <c r="E21" s="395"/>
      <c r="F21" s="393"/>
      <c r="G21" s="395"/>
      <c r="H21" s="333"/>
      <c r="I21" s="334"/>
      <c r="J21" s="334"/>
      <c r="K21" s="335"/>
    </row>
    <row r="22" spans="1:12" ht="15.75" thickBot="1" x14ac:dyDescent="0.3">
      <c r="A22" s="344" t="s">
        <v>11</v>
      </c>
      <c r="B22" s="345"/>
      <c r="C22" s="396"/>
      <c r="D22" s="397"/>
      <c r="E22" s="398"/>
      <c r="F22" s="396"/>
      <c r="G22" s="398"/>
      <c r="H22" s="336"/>
      <c r="I22" s="337"/>
      <c r="J22" s="337"/>
      <c r="K22" s="338"/>
    </row>
    <row r="23" spans="1:12" x14ac:dyDescent="0.25">
      <c r="E23" s="272"/>
      <c r="F23" s="272"/>
      <c r="G23" s="272"/>
    </row>
  </sheetData>
  <mergeCells count="44">
    <mergeCell ref="A7:K7"/>
    <mergeCell ref="A8:B8"/>
    <mergeCell ref="A9:B9"/>
    <mergeCell ref="G9:K9"/>
    <mergeCell ref="B10:D10"/>
    <mergeCell ref="F10:H10"/>
    <mergeCell ref="I10:K10"/>
    <mergeCell ref="B11:D11"/>
    <mergeCell ref="F11:H11"/>
    <mergeCell ref="I11:K11"/>
    <mergeCell ref="B12:D12"/>
    <mergeCell ref="F12:H12"/>
    <mergeCell ref="I12:K12"/>
    <mergeCell ref="B13:D13"/>
    <mergeCell ref="F13:H13"/>
    <mergeCell ref="I13:K13"/>
    <mergeCell ref="B14:D14"/>
    <mergeCell ref="F14:H14"/>
    <mergeCell ref="I14:K14"/>
    <mergeCell ref="B15:D15"/>
    <mergeCell ref="F15:H15"/>
    <mergeCell ref="I15:K15"/>
    <mergeCell ref="B16:D16"/>
    <mergeCell ref="F16:H16"/>
    <mergeCell ref="I16:K16"/>
    <mergeCell ref="B17:D17"/>
    <mergeCell ref="F17:H17"/>
    <mergeCell ref="I17:K17"/>
    <mergeCell ref="B18:D18"/>
    <mergeCell ref="F18:H18"/>
    <mergeCell ref="I18:K18"/>
    <mergeCell ref="E23:G23"/>
    <mergeCell ref="A19:E19"/>
    <mergeCell ref="F19:K19"/>
    <mergeCell ref="A20:B20"/>
    <mergeCell ref="C20:E20"/>
    <mergeCell ref="F20:G20"/>
    <mergeCell ref="H20:K22"/>
    <mergeCell ref="A21:B21"/>
    <mergeCell ref="C21:E21"/>
    <mergeCell ref="F21:G21"/>
    <mergeCell ref="A22:B22"/>
    <mergeCell ref="C22:E22"/>
    <mergeCell ref="F22:G22"/>
  </mergeCells>
  <pageMargins left="0.70866141732283472" right="0.70866141732283472" top="0.74803149606299213" bottom="0.74803149606299213" header="0.31496062992125984" footer="0.31496062992125984"/>
  <pageSetup scale="69" orientation="landscape" horizontalDpi="300" verticalDpi="30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3">
    <pageSetUpPr fitToPage="1"/>
  </sheetPr>
  <dimension ref="A6:AJ23"/>
  <sheetViews>
    <sheetView showGridLines="0" zoomScale="96" zoomScaleNormal="96" workbookViewId="0">
      <selection activeCell="B13" sqref="B13"/>
    </sheetView>
  </sheetViews>
  <sheetFormatPr baseColWidth="10" defaultRowHeight="15" x14ac:dyDescent="0.25"/>
  <cols>
    <col min="1" max="1" width="4.5703125" style="12" bestFit="1" customWidth="1"/>
    <col min="2" max="2" width="56.140625" style="12" customWidth="1"/>
    <col min="3" max="3" width="24" style="12" bestFit="1" customWidth="1"/>
    <col min="4" max="15" width="4.85546875" style="12" customWidth="1"/>
    <col min="16" max="16" width="2.7109375" style="12" customWidth="1"/>
    <col min="17" max="17" width="8" style="12" customWidth="1"/>
    <col min="18" max="19" width="4.85546875" style="12" customWidth="1"/>
    <col min="20" max="20" width="2.140625" style="12" customWidth="1"/>
    <col min="21" max="21" width="5.140625" style="12" customWidth="1"/>
    <col min="22" max="22" width="2.85546875" style="12" customWidth="1"/>
    <col min="23" max="23" width="1.7109375" style="12" customWidth="1"/>
    <col min="24" max="24" width="8.5703125" style="12" customWidth="1"/>
    <col min="25" max="25" width="4.85546875" style="12" customWidth="1"/>
    <col min="26" max="26" width="5.7109375" style="12" customWidth="1"/>
    <col min="27" max="27" width="2.140625" style="12" customWidth="1"/>
    <col min="28" max="28" width="8.5703125" style="12" customWidth="1"/>
    <col min="29" max="29" width="3.42578125" style="12" customWidth="1"/>
    <col min="30" max="30" width="6.42578125" style="12" customWidth="1"/>
    <col min="31" max="31" width="1.7109375" style="12" customWidth="1"/>
    <col min="32" max="32" width="8.7109375" style="12" customWidth="1"/>
    <col min="33" max="36" width="4.85546875" style="12" customWidth="1"/>
    <col min="37" max="16384" width="11.42578125" style="12"/>
  </cols>
  <sheetData>
    <row r="6" spans="1:36" ht="15.75" thickBot="1" x14ac:dyDescent="0.3"/>
    <row r="7" spans="1:36" ht="16.5" customHeight="1" thickBot="1" x14ac:dyDescent="0.3">
      <c r="A7" s="260" t="s">
        <v>20</v>
      </c>
      <c r="B7" s="261"/>
      <c r="C7" s="261"/>
      <c r="D7" s="261"/>
      <c r="E7" s="261"/>
      <c r="F7" s="261"/>
      <c r="G7" s="261"/>
      <c r="H7" s="261"/>
      <c r="I7" s="261"/>
      <c r="J7" s="261"/>
      <c r="K7" s="261"/>
      <c r="L7" s="261"/>
      <c r="M7" s="261"/>
      <c r="N7" s="261"/>
      <c r="O7" s="261"/>
      <c r="P7" s="261"/>
      <c r="Q7" s="261"/>
      <c r="R7" s="261"/>
      <c r="S7" s="261"/>
      <c r="T7" s="261"/>
      <c r="U7" s="261"/>
      <c r="V7" s="261"/>
      <c r="W7" s="261"/>
      <c r="X7" s="261"/>
      <c r="Y7" s="261"/>
      <c r="Z7" s="261"/>
      <c r="AA7" s="261"/>
      <c r="AB7" s="261"/>
      <c r="AC7" s="261"/>
      <c r="AD7" s="261"/>
      <c r="AE7" s="261"/>
      <c r="AF7" s="261"/>
      <c r="AG7" s="261"/>
      <c r="AH7" s="261"/>
      <c r="AI7" s="261"/>
      <c r="AJ7" s="262"/>
    </row>
    <row r="8" spans="1:36" ht="15.75" thickBot="1" x14ac:dyDescent="0.3">
      <c r="A8" s="260" t="s">
        <v>0</v>
      </c>
      <c r="B8" s="263"/>
      <c r="C8" s="13">
        <v>43605</v>
      </c>
      <c r="D8" s="260" t="s">
        <v>7</v>
      </c>
      <c r="E8" s="261"/>
      <c r="F8" s="261"/>
      <c r="G8" s="261"/>
      <c r="H8" s="262"/>
      <c r="I8" s="446" t="s">
        <v>59</v>
      </c>
      <c r="J8" s="447"/>
      <c r="K8" s="447"/>
      <c r="L8" s="447"/>
      <c r="M8" s="447"/>
      <c r="N8" s="447"/>
      <c r="O8" s="448"/>
      <c r="P8" s="260" t="s">
        <v>1</v>
      </c>
      <c r="Q8" s="261"/>
      <c r="R8" s="262"/>
      <c r="S8" s="449" t="s">
        <v>60</v>
      </c>
      <c r="T8" s="450"/>
      <c r="U8" s="450"/>
      <c r="V8" s="450"/>
      <c r="W8" s="450"/>
      <c r="X8" s="450"/>
      <c r="Y8" s="451"/>
      <c r="Z8" s="260" t="s">
        <v>2</v>
      </c>
      <c r="AA8" s="261"/>
      <c r="AB8" s="261"/>
      <c r="AC8" s="262"/>
      <c r="AD8" s="118">
        <v>1</v>
      </c>
      <c r="AE8" s="260" t="s">
        <v>3</v>
      </c>
      <c r="AF8" s="261"/>
      <c r="AG8" s="261"/>
      <c r="AH8" s="262"/>
      <c r="AI8" s="353">
        <v>6</v>
      </c>
      <c r="AJ8" s="352"/>
    </row>
    <row r="9" spans="1:36" ht="15.75" thickBot="1" x14ac:dyDescent="0.3">
      <c r="A9" s="252" t="s">
        <v>21</v>
      </c>
      <c r="B9" s="253"/>
      <c r="C9" s="14" t="s">
        <v>62</v>
      </c>
      <c r="D9" s="252" t="s">
        <v>23</v>
      </c>
      <c r="E9" s="346"/>
      <c r="F9" s="346"/>
      <c r="G9" s="346"/>
      <c r="H9" s="280"/>
      <c r="I9" s="347" t="s">
        <v>52</v>
      </c>
      <c r="J9" s="348"/>
      <c r="K9" s="348"/>
      <c r="L9" s="348"/>
      <c r="M9" s="348"/>
      <c r="N9" s="348"/>
      <c r="O9" s="349"/>
      <c r="P9" s="283" t="s">
        <v>43</v>
      </c>
      <c r="Q9" s="284"/>
      <c r="R9" s="284"/>
      <c r="S9" s="284"/>
      <c r="T9" s="284"/>
      <c r="U9" s="237"/>
      <c r="V9" s="274" t="s">
        <v>65</v>
      </c>
      <c r="W9" s="275"/>
      <c r="X9" s="275"/>
      <c r="Y9" s="275"/>
      <c r="Z9" s="275"/>
      <c r="AA9" s="275"/>
      <c r="AB9" s="275"/>
      <c r="AC9" s="275"/>
      <c r="AD9" s="275"/>
      <c r="AE9" s="275"/>
      <c r="AF9" s="275"/>
      <c r="AG9" s="275"/>
      <c r="AH9" s="275"/>
      <c r="AI9" s="275"/>
      <c r="AJ9" s="276"/>
    </row>
    <row r="10" spans="1:36" ht="15.75" thickBot="1" x14ac:dyDescent="0.3">
      <c r="A10" s="288" t="s">
        <v>4</v>
      </c>
      <c r="B10" s="290" t="s">
        <v>147</v>
      </c>
      <c r="C10" s="288" t="s">
        <v>316</v>
      </c>
      <c r="D10" s="292" t="s">
        <v>321</v>
      </c>
      <c r="E10" s="293"/>
      <c r="F10" s="293"/>
      <c r="G10" s="293"/>
      <c r="H10" s="293"/>
      <c r="I10" s="293"/>
      <c r="J10" s="293"/>
      <c r="K10" s="293"/>
      <c r="L10" s="293"/>
      <c r="M10" s="293"/>
      <c r="N10" s="293"/>
      <c r="O10" s="293"/>
      <c r="P10" s="293"/>
      <c r="Q10" s="293"/>
      <c r="R10" s="293"/>
      <c r="S10" s="293"/>
      <c r="T10" s="293"/>
      <c r="U10" s="293"/>
      <c r="V10" s="293"/>
      <c r="W10" s="293"/>
      <c r="X10" s="293"/>
      <c r="Y10" s="293"/>
      <c r="Z10" s="293"/>
      <c r="AA10" s="293"/>
      <c r="AB10" s="293"/>
      <c r="AC10" s="293"/>
      <c r="AD10" s="293"/>
      <c r="AE10" s="293"/>
      <c r="AF10" s="293"/>
      <c r="AG10" s="293"/>
      <c r="AH10" s="293"/>
      <c r="AI10" s="293"/>
      <c r="AJ10" s="294"/>
    </row>
    <row r="11" spans="1:36" ht="15.75" thickBot="1" x14ac:dyDescent="0.3">
      <c r="A11" s="289"/>
      <c r="B11" s="291"/>
      <c r="C11" s="289"/>
      <c r="D11" s="455" t="s">
        <v>322</v>
      </c>
      <c r="E11" s="292"/>
      <c r="F11" s="358" t="s">
        <v>323</v>
      </c>
      <c r="G11" s="292"/>
      <c r="H11" s="358" t="s">
        <v>324</v>
      </c>
      <c r="I11" s="292"/>
      <c r="J11" s="358" t="s">
        <v>325</v>
      </c>
      <c r="K11" s="292"/>
      <c r="L11" s="358" t="s">
        <v>326</v>
      </c>
      <c r="M11" s="292"/>
      <c r="N11" s="358" t="s">
        <v>327</v>
      </c>
      <c r="O11" s="292"/>
      <c r="P11" s="358" t="s">
        <v>328</v>
      </c>
      <c r="Q11" s="292"/>
      <c r="R11" s="358" t="s">
        <v>329</v>
      </c>
      <c r="S11" s="292"/>
      <c r="T11" s="358" t="s">
        <v>330</v>
      </c>
      <c r="U11" s="369"/>
      <c r="V11" s="292"/>
      <c r="W11" s="358" t="s">
        <v>331</v>
      </c>
      <c r="X11" s="292"/>
      <c r="Y11" s="358" t="s">
        <v>332</v>
      </c>
      <c r="Z11" s="292"/>
      <c r="AA11" s="358" t="s">
        <v>333</v>
      </c>
      <c r="AB11" s="292"/>
      <c r="AC11" s="358" t="s">
        <v>334</v>
      </c>
      <c r="AD11" s="369"/>
      <c r="AE11" s="358" t="s">
        <v>335</v>
      </c>
      <c r="AF11" s="292"/>
      <c r="AG11" s="96"/>
      <c r="AH11" s="97"/>
      <c r="AI11" s="358"/>
      <c r="AJ11" s="436"/>
    </row>
    <row r="12" spans="1:36" x14ac:dyDescent="0.25">
      <c r="A12" s="24">
        <v>1</v>
      </c>
      <c r="B12" s="7" t="s">
        <v>16</v>
      </c>
      <c r="C12" s="186">
        <v>180</v>
      </c>
      <c r="D12" s="452"/>
      <c r="E12" s="453"/>
      <c r="F12" s="453"/>
      <c r="G12" s="453"/>
      <c r="H12" s="453"/>
      <c r="I12" s="453"/>
      <c r="J12" s="453"/>
      <c r="K12" s="453"/>
      <c r="L12" s="453"/>
      <c r="M12" s="453"/>
      <c r="N12" s="453"/>
      <c r="O12" s="454"/>
      <c r="P12" s="125"/>
      <c r="Q12" s="125"/>
      <c r="R12" s="125"/>
      <c r="S12" s="125"/>
      <c r="T12" s="125"/>
      <c r="U12" s="125"/>
      <c r="V12" s="125"/>
      <c r="W12" s="125"/>
      <c r="X12" s="125"/>
      <c r="Y12" s="125"/>
      <c r="Z12" s="125"/>
      <c r="AA12" s="125"/>
      <c r="AB12" s="125"/>
      <c r="AC12" s="125"/>
      <c r="AD12" s="125"/>
      <c r="AE12" s="125"/>
      <c r="AF12" s="125"/>
      <c r="AG12" s="125"/>
      <c r="AH12" s="125"/>
      <c r="AI12" s="125"/>
      <c r="AJ12" s="126"/>
    </row>
    <row r="13" spans="1:36" x14ac:dyDescent="0.25">
      <c r="A13" s="26">
        <v>2</v>
      </c>
      <c r="B13" s="40" t="s">
        <v>238</v>
      </c>
      <c r="C13" s="187">
        <f>((3+4+3)/3)*2</f>
        <v>6.666666666666667</v>
      </c>
      <c r="D13" s="127"/>
      <c r="E13" s="120"/>
      <c r="F13" s="120"/>
      <c r="G13" s="120"/>
      <c r="H13" s="120"/>
      <c r="I13" s="120"/>
      <c r="J13" s="120"/>
      <c r="K13" s="120"/>
      <c r="L13" s="120"/>
      <c r="M13" s="120"/>
      <c r="N13" s="120"/>
      <c r="O13" s="120"/>
      <c r="P13" s="131"/>
      <c r="Q13" s="120"/>
      <c r="R13" s="120"/>
      <c r="S13" s="120"/>
      <c r="T13" s="120"/>
      <c r="U13" s="120"/>
      <c r="V13" s="120"/>
      <c r="W13" s="120"/>
      <c r="X13" s="120"/>
      <c r="Y13" s="120"/>
      <c r="Z13" s="120"/>
      <c r="AA13" s="120"/>
      <c r="AB13" s="120"/>
      <c r="AC13" s="120"/>
      <c r="AD13" s="120"/>
      <c r="AE13" s="120"/>
      <c r="AF13" s="120"/>
      <c r="AG13" s="120"/>
      <c r="AH13" s="120"/>
      <c r="AI13" s="120"/>
      <c r="AJ13" s="128"/>
    </row>
    <row r="14" spans="1:36" x14ac:dyDescent="0.25">
      <c r="A14" s="26">
        <v>3</v>
      </c>
      <c r="B14" s="4" t="s">
        <v>227</v>
      </c>
      <c r="C14" s="187">
        <f>((60+66)/2)*2</f>
        <v>126</v>
      </c>
      <c r="D14" s="127"/>
      <c r="E14" s="120"/>
      <c r="F14" s="120"/>
      <c r="G14" s="120"/>
      <c r="H14" s="120"/>
      <c r="I14" s="120"/>
      <c r="J14" s="120"/>
      <c r="K14" s="120"/>
      <c r="L14" s="120"/>
      <c r="M14" s="120"/>
      <c r="N14" s="120"/>
      <c r="O14" s="120"/>
      <c r="P14" s="120"/>
      <c r="Q14" s="362"/>
      <c r="R14" s="362"/>
      <c r="S14" s="362"/>
      <c r="T14" s="362"/>
      <c r="U14" s="362"/>
      <c r="V14" s="362"/>
      <c r="W14" s="362"/>
      <c r="X14" s="362"/>
      <c r="Y14" s="362"/>
      <c r="Z14" s="120"/>
      <c r="AA14" s="120"/>
      <c r="AB14" s="120"/>
      <c r="AC14" s="120"/>
      <c r="AD14" s="120"/>
      <c r="AE14" s="120"/>
      <c r="AF14" s="120"/>
      <c r="AG14" s="120"/>
      <c r="AH14" s="120"/>
      <c r="AI14" s="120"/>
      <c r="AJ14" s="128"/>
    </row>
    <row r="15" spans="1:36" x14ac:dyDescent="0.25">
      <c r="A15" s="26">
        <v>4</v>
      </c>
      <c r="B15" s="4" t="s">
        <v>231</v>
      </c>
      <c r="C15" s="187">
        <f>((13+12+12+13+13+13+12)/7)*2</f>
        <v>25.142857142857142</v>
      </c>
      <c r="D15" s="127"/>
      <c r="E15" s="120"/>
      <c r="F15" s="120"/>
      <c r="G15" s="120"/>
      <c r="H15" s="120"/>
      <c r="I15" s="120"/>
      <c r="J15" s="120"/>
      <c r="K15" s="120"/>
      <c r="L15" s="120"/>
      <c r="M15" s="120"/>
      <c r="N15" s="120"/>
      <c r="O15" s="120"/>
      <c r="P15" s="120"/>
      <c r="Q15" s="120"/>
      <c r="R15" s="120"/>
      <c r="S15" s="120"/>
      <c r="T15" s="120"/>
      <c r="U15" s="79"/>
      <c r="V15" s="79"/>
      <c r="W15" s="79"/>
      <c r="X15" s="79"/>
      <c r="Y15" s="79"/>
      <c r="Z15" s="362"/>
      <c r="AA15" s="362"/>
      <c r="AB15" s="120"/>
      <c r="AC15" s="120"/>
      <c r="AD15" s="120"/>
      <c r="AE15" s="120"/>
      <c r="AF15" s="120"/>
      <c r="AG15" s="120"/>
      <c r="AH15" s="120"/>
      <c r="AI15" s="120"/>
      <c r="AJ15" s="128"/>
    </row>
    <row r="16" spans="1:36" x14ac:dyDescent="0.25">
      <c r="A16" s="26">
        <v>5</v>
      </c>
      <c r="B16" s="4" t="s">
        <v>230</v>
      </c>
      <c r="C16" s="187">
        <f>((6+14+11+12+13)/5)*2</f>
        <v>22.4</v>
      </c>
      <c r="D16" s="127"/>
      <c r="E16" s="120"/>
      <c r="F16" s="120"/>
      <c r="G16" s="120"/>
      <c r="H16" s="120"/>
      <c r="I16" s="120"/>
      <c r="J16" s="120"/>
      <c r="K16" s="120"/>
      <c r="L16" s="120"/>
      <c r="M16" s="120"/>
      <c r="N16" s="120"/>
      <c r="O16" s="120"/>
      <c r="P16" s="120"/>
      <c r="Q16" s="120"/>
      <c r="R16" s="120"/>
      <c r="S16" s="120"/>
      <c r="T16" s="120"/>
      <c r="U16" s="120"/>
      <c r="V16" s="120"/>
      <c r="W16" s="120"/>
      <c r="X16" s="120"/>
      <c r="Y16" s="120"/>
      <c r="Z16" s="120"/>
      <c r="AA16" s="120"/>
      <c r="AB16" s="131"/>
      <c r="AC16" s="120"/>
      <c r="AD16" s="120"/>
      <c r="AE16" s="120"/>
      <c r="AF16" s="120"/>
      <c r="AG16" s="120"/>
      <c r="AH16" s="120"/>
      <c r="AI16" s="120"/>
      <c r="AJ16" s="128"/>
    </row>
    <row r="17" spans="1:36" x14ac:dyDescent="0.25">
      <c r="A17" s="26">
        <v>6</v>
      </c>
      <c r="B17" s="4" t="s">
        <v>318</v>
      </c>
      <c r="C17" s="187">
        <f>((3+4+3)/3)*2</f>
        <v>6.666666666666667</v>
      </c>
      <c r="D17" s="127"/>
      <c r="E17" s="120"/>
      <c r="F17" s="120"/>
      <c r="G17" s="120"/>
      <c r="H17" s="120"/>
      <c r="I17" s="120"/>
      <c r="J17" s="120"/>
      <c r="K17" s="120"/>
      <c r="L17" s="120"/>
      <c r="M17" s="120"/>
      <c r="N17" s="120"/>
      <c r="O17" s="120"/>
      <c r="P17" s="120"/>
      <c r="Q17" s="120"/>
      <c r="R17" s="120"/>
      <c r="S17" s="120"/>
      <c r="T17" s="120"/>
      <c r="U17" s="120"/>
      <c r="V17" s="120"/>
      <c r="W17" s="120"/>
      <c r="X17" s="120"/>
      <c r="Y17" s="120"/>
      <c r="Z17" s="120"/>
      <c r="AA17" s="132"/>
      <c r="AB17" s="120"/>
      <c r="AC17" s="131"/>
      <c r="AD17" s="120"/>
      <c r="AE17" s="120"/>
      <c r="AF17" s="120"/>
      <c r="AG17" s="120"/>
      <c r="AH17" s="120"/>
      <c r="AI17" s="120"/>
      <c r="AJ17" s="128"/>
    </row>
    <row r="18" spans="1:36" ht="15.75" thickBot="1" x14ac:dyDescent="0.3">
      <c r="A18" s="32">
        <v>7</v>
      </c>
      <c r="B18" s="33" t="s">
        <v>64</v>
      </c>
      <c r="C18" s="192">
        <v>27</v>
      </c>
      <c r="D18" s="115"/>
      <c r="E18" s="116"/>
      <c r="F18" s="116"/>
      <c r="G18" s="116"/>
      <c r="H18" s="116"/>
      <c r="I18" s="116"/>
      <c r="J18" s="116"/>
      <c r="K18" s="116"/>
      <c r="L18" s="116"/>
      <c r="M18" s="116"/>
      <c r="N18" s="116"/>
      <c r="O18" s="116"/>
      <c r="P18" s="116"/>
      <c r="Q18" s="116"/>
      <c r="R18" s="116"/>
      <c r="S18" s="116"/>
      <c r="T18" s="116"/>
      <c r="U18" s="116"/>
      <c r="V18" s="116"/>
      <c r="W18" s="116"/>
      <c r="X18" s="116"/>
      <c r="Y18" s="116"/>
      <c r="Z18" s="116"/>
      <c r="AA18" s="116"/>
      <c r="AB18" s="103"/>
      <c r="AC18" s="116"/>
      <c r="AD18" s="370"/>
      <c r="AE18" s="370"/>
      <c r="AF18" s="116"/>
      <c r="AG18" s="116"/>
      <c r="AH18" s="116"/>
      <c r="AI18" s="116"/>
      <c r="AJ18" s="117"/>
    </row>
    <row r="19" spans="1:36" ht="15.75" thickBot="1" x14ac:dyDescent="0.3">
      <c r="A19" s="236" t="s">
        <v>8</v>
      </c>
      <c r="B19" s="238"/>
      <c r="C19" s="51">
        <f>SUM(C12:C18)</f>
        <v>393.87619047619046</v>
      </c>
      <c r="D19" s="177"/>
      <c r="E19" s="83"/>
      <c r="F19" s="83"/>
      <c r="G19" s="83"/>
      <c r="H19" s="83"/>
      <c r="I19" s="83"/>
      <c r="J19" s="83"/>
      <c r="K19" s="83"/>
      <c r="L19" s="83"/>
      <c r="M19" s="83"/>
      <c r="N19" s="83"/>
      <c r="O19" s="83"/>
      <c r="P19" s="83"/>
      <c r="Q19" s="83"/>
      <c r="R19" s="83"/>
      <c r="S19" s="83"/>
      <c r="T19" s="83"/>
      <c r="U19" s="83"/>
      <c r="V19" s="83"/>
      <c r="W19" s="83"/>
      <c r="X19" s="83"/>
      <c r="Y19" s="83"/>
      <c r="Z19" s="83"/>
      <c r="AA19" s="83"/>
      <c r="AB19" s="83"/>
      <c r="AC19" s="83"/>
      <c r="AD19" s="83"/>
      <c r="AE19" s="83"/>
      <c r="AF19" s="83"/>
      <c r="AG19" s="83"/>
      <c r="AH19" s="83"/>
      <c r="AI19" s="83"/>
      <c r="AJ19" s="85"/>
    </row>
    <row r="20" spans="1:36" ht="15.75" thickBot="1" x14ac:dyDescent="0.3">
      <c r="A20" s="236" t="s">
        <v>9</v>
      </c>
      <c r="B20" s="238"/>
      <c r="C20" s="236" t="s">
        <v>12</v>
      </c>
      <c r="D20" s="243"/>
      <c r="E20" s="243"/>
      <c r="F20" s="243"/>
      <c r="G20" s="238"/>
      <c r="H20" s="236" t="s">
        <v>13</v>
      </c>
      <c r="I20" s="243"/>
      <c r="J20" s="243"/>
      <c r="K20" s="243"/>
      <c r="L20" s="243"/>
      <c r="M20" s="243"/>
      <c r="N20" s="243"/>
      <c r="O20" s="238"/>
      <c r="P20" s="268"/>
      <c r="Q20" s="269"/>
      <c r="R20" s="269"/>
      <c r="S20" s="269"/>
      <c r="T20" s="269"/>
      <c r="U20" s="269"/>
      <c r="V20" s="269"/>
      <c r="W20" s="269"/>
      <c r="X20" s="269"/>
      <c r="Y20" s="269"/>
      <c r="Z20" s="269"/>
      <c r="AA20" s="269"/>
      <c r="AB20" s="269"/>
      <c r="AC20" s="269"/>
      <c r="AD20" s="269"/>
      <c r="AE20" s="269"/>
      <c r="AF20" s="269"/>
      <c r="AG20" s="269"/>
      <c r="AH20" s="269"/>
      <c r="AI20" s="269"/>
      <c r="AJ20" s="270"/>
    </row>
    <row r="21" spans="1:36" x14ac:dyDescent="0.25">
      <c r="A21" s="239" t="s">
        <v>10</v>
      </c>
      <c r="B21" s="240"/>
      <c r="C21" s="359"/>
      <c r="D21" s="360"/>
      <c r="E21" s="360"/>
      <c r="F21" s="360"/>
      <c r="G21" s="361"/>
      <c r="H21" s="359"/>
      <c r="I21" s="360"/>
      <c r="J21" s="360"/>
      <c r="K21" s="360"/>
      <c r="L21" s="360"/>
      <c r="M21" s="360"/>
      <c r="N21" s="360"/>
      <c r="O21" s="361"/>
      <c r="P21" s="271"/>
      <c r="Q21" s="272"/>
      <c r="R21" s="272"/>
      <c r="S21" s="272"/>
      <c r="T21" s="272"/>
      <c r="U21" s="272"/>
      <c r="V21" s="272"/>
      <c r="W21" s="272"/>
      <c r="X21" s="272"/>
      <c r="Y21" s="272"/>
      <c r="Z21" s="272"/>
      <c r="AA21" s="272"/>
      <c r="AB21" s="272"/>
      <c r="AC21" s="272"/>
      <c r="AD21" s="272"/>
      <c r="AE21" s="272"/>
      <c r="AF21" s="272"/>
      <c r="AG21" s="272"/>
      <c r="AH21" s="272"/>
      <c r="AI21" s="272"/>
      <c r="AJ21" s="273"/>
    </row>
    <row r="22" spans="1:36" ht="15.75" thickBot="1" x14ac:dyDescent="0.3">
      <c r="A22" s="241" t="s">
        <v>11</v>
      </c>
      <c r="B22" s="242"/>
      <c r="C22" s="355"/>
      <c r="D22" s="356"/>
      <c r="E22" s="356"/>
      <c r="F22" s="356"/>
      <c r="G22" s="357"/>
      <c r="H22" s="355"/>
      <c r="I22" s="356"/>
      <c r="J22" s="356"/>
      <c r="K22" s="356"/>
      <c r="L22" s="356"/>
      <c r="M22" s="356"/>
      <c r="N22" s="356"/>
      <c r="O22" s="357"/>
      <c r="P22" s="274"/>
      <c r="Q22" s="275"/>
      <c r="R22" s="275"/>
      <c r="S22" s="275"/>
      <c r="T22" s="275"/>
      <c r="U22" s="275"/>
      <c r="V22" s="275"/>
      <c r="W22" s="275"/>
      <c r="X22" s="275"/>
      <c r="Y22" s="275"/>
      <c r="Z22" s="275"/>
      <c r="AA22" s="275"/>
      <c r="AB22" s="275"/>
      <c r="AC22" s="275"/>
      <c r="AD22" s="275"/>
      <c r="AE22" s="275"/>
      <c r="AF22" s="275"/>
      <c r="AG22" s="275"/>
      <c r="AH22" s="275"/>
      <c r="AI22" s="275"/>
      <c r="AJ22" s="276"/>
    </row>
    <row r="23" spans="1:36" x14ac:dyDescent="0.25">
      <c r="E23" s="272"/>
      <c r="F23" s="272"/>
      <c r="G23" s="272"/>
    </row>
  </sheetData>
  <mergeCells count="49">
    <mergeCell ref="D12:O12"/>
    <mergeCell ref="AI11:AJ11"/>
    <mergeCell ref="T11:V11"/>
    <mergeCell ref="W11:X11"/>
    <mergeCell ref="Y11:Z11"/>
    <mergeCell ref="AA11:AB11"/>
    <mergeCell ref="N11:O11"/>
    <mergeCell ref="P11:Q11"/>
    <mergeCell ref="R11:S11"/>
    <mergeCell ref="D11:E11"/>
    <mergeCell ref="F11:G11"/>
    <mergeCell ref="H11:I11"/>
    <mergeCell ref="J11:K11"/>
    <mergeCell ref="L11:M11"/>
    <mergeCell ref="E23:G23"/>
    <mergeCell ref="A19:B19"/>
    <mergeCell ref="A20:B20"/>
    <mergeCell ref="C20:G20"/>
    <mergeCell ref="H20:O20"/>
    <mergeCell ref="I9:O9"/>
    <mergeCell ref="P9:U9"/>
    <mergeCell ref="V9:AJ9"/>
    <mergeCell ref="P20:AJ22"/>
    <mergeCell ref="A21:B21"/>
    <mergeCell ref="C21:G21"/>
    <mergeCell ref="H21:O21"/>
    <mergeCell ref="A22:B22"/>
    <mergeCell ref="C22:G22"/>
    <mergeCell ref="H22:O22"/>
    <mergeCell ref="A10:A11"/>
    <mergeCell ref="B10:B11"/>
    <mergeCell ref="C10:C11"/>
    <mergeCell ref="D10:AJ10"/>
    <mergeCell ref="A9:B9"/>
    <mergeCell ref="D9:H9"/>
    <mergeCell ref="A7:AJ7"/>
    <mergeCell ref="A8:B8"/>
    <mergeCell ref="D8:H8"/>
    <mergeCell ref="I8:O8"/>
    <mergeCell ref="P8:R8"/>
    <mergeCell ref="S8:Y8"/>
    <mergeCell ref="Z8:AC8"/>
    <mergeCell ref="AE8:AH8"/>
    <mergeCell ref="AI8:AJ8"/>
    <mergeCell ref="AD18:AE18"/>
    <mergeCell ref="Q14:Y14"/>
    <mergeCell ref="Z15:AA15"/>
    <mergeCell ref="AC11:AD11"/>
    <mergeCell ref="AE11:AF11"/>
  </mergeCells>
  <pageMargins left="0.7" right="0.7" top="0.75" bottom="0.75" header="0.3" footer="0.3"/>
  <pageSetup scale="47" fitToHeight="0" orientation="landscape" horizontalDpi="300" verticalDpi="300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4">
    <pageSetUpPr fitToPage="1"/>
  </sheetPr>
  <dimension ref="A6:K22"/>
  <sheetViews>
    <sheetView topLeftCell="A13" zoomScale="70" zoomScaleNormal="70" workbookViewId="0">
      <selection activeCell="F17" sqref="F17:H17"/>
    </sheetView>
  </sheetViews>
  <sheetFormatPr baseColWidth="10" defaultColWidth="19.7109375" defaultRowHeight="15" x14ac:dyDescent="0.25"/>
  <cols>
    <col min="1" max="1" width="12" style="12" bestFit="1" customWidth="1"/>
    <col min="2" max="2" width="19.7109375" style="12"/>
    <col min="3" max="3" width="19" style="12" bestFit="1" customWidth="1"/>
    <col min="4" max="4" width="19.28515625" style="12" bestFit="1" customWidth="1"/>
    <col min="5" max="5" width="32.140625" style="12" bestFit="1" customWidth="1"/>
    <col min="6" max="6" width="25.42578125" style="12" bestFit="1" customWidth="1"/>
    <col min="7" max="7" width="34.85546875" style="12" bestFit="1" customWidth="1"/>
    <col min="8" max="8" width="17.7109375" style="12" bestFit="1" customWidth="1"/>
    <col min="9" max="9" width="8.28515625" style="12" customWidth="1"/>
    <col min="10" max="10" width="18" style="12" bestFit="1" customWidth="1"/>
    <col min="11" max="11" width="8.28515625" style="12" customWidth="1"/>
    <col min="12" max="16384" width="19.7109375" style="12"/>
  </cols>
  <sheetData>
    <row r="6" spans="1:11" ht="15.75" thickBot="1" x14ac:dyDescent="0.3"/>
    <row r="7" spans="1:11" ht="15.75" thickBot="1" x14ac:dyDescent="0.3">
      <c r="A7" s="236" t="s">
        <v>130</v>
      </c>
      <c r="B7" s="243"/>
      <c r="C7" s="243"/>
      <c r="D7" s="243"/>
      <c r="E7" s="243"/>
      <c r="F7" s="243"/>
      <c r="G7" s="243"/>
      <c r="H7" s="243"/>
      <c r="I7" s="243"/>
      <c r="J7" s="243"/>
      <c r="K7" s="238"/>
    </row>
    <row r="8" spans="1:11" ht="15.75" thickBot="1" x14ac:dyDescent="0.3">
      <c r="A8" s="260" t="s">
        <v>0</v>
      </c>
      <c r="B8" s="263"/>
      <c r="C8" s="13">
        <v>43605</v>
      </c>
      <c r="D8" s="56" t="s">
        <v>7</v>
      </c>
      <c r="E8" s="46" t="s">
        <v>59</v>
      </c>
      <c r="F8" s="56" t="s">
        <v>1</v>
      </c>
      <c r="G8" s="46" t="s">
        <v>60</v>
      </c>
      <c r="H8" s="56" t="s">
        <v>2</v>
      </c>
      <c r="I8" s="45">
        <v>1</v>
      </c>
      <c r="J8" s="56" t="s">
        <v>3</v>
      </c>
      <c r="K8" s="34">
        <v>6</v>
      </c>
    </row>
    <row r="9" spans="1:11" ht="15.75" thickBot="1" x14ac:dyDescent="0.3">
      <c r="A9" s="252" t="s">
        <v>21</v>
      </c>
      <c r="B9" s="253"/>
      <c r="C9" s="14" t="s">
        <v>54</v>
      </c>
      <c r="D9" s="56" t="s">
        <v>23</v>
      </c>
      <c r="E9" s="47" t="s">
        <v>52</v>
      </c>
      <c r="F9" s="56" t="s">
        <v>43</v>
      </c>
      <c r="G9" s="384" t="s">
        <v>65</v>
      </c>
      <c r="H9" s="385"/>
      <c r="I9" s="385"/>
      <c r="J9" s="385"/>
      <c r="K9" s="386"/>
    </row>
    <row r="10" spans="1:11" ht="15.75" customHeight="1" thickBot="1" x14ac:dyDescent="0.3">
      <c r="A10" s="57" t="s">
        <v>4</v>
      </c>
      <c r="B10" s="301" t="s">
        <v>146</v>
      </c>
      <c r="C10" s="302"/>
      <c r="D10" s="303"/>
      <c r="E10" s="57" t="s">
        <v>132</v>
      </c>
      <c r="F10" s="236" t="s">
        <v>131</v>
      </c>
      <c r="G10" s="243"/>
      <c r="H10" s="238"/>
      <c r="I10" s="236" t="s">
        <v>135</v>
      </c>
      <c r="J10" s="243"/>
      <c r="K10" s="238"/>
    </row>
    <row r="11" spans="1:11" ht="159" customHeight="1" x14ac:dyDescent="0.25">
      <c r="A11" s="42">
        <v>1</v>
      </c>
      <c r="B11" s="413" t="s">
        <v>16</v>
      </c>
      <c r="C11" s="414"/>
      <c r="D11" s="415"/>
      <c r="E11" s="48"/>
      <c r="F11" s="372" t="s">
        <v>225</v>
      </c>
      <c r="G11" s="373"/>
      <c r="H11" s="374"/>
      <c r="I11" s="416"/>
      <c r="J11" s="417"/>
      <c r="K11" s="418"/>
    </row>
    <row r="12" spans="1:11" ht="134.25" customHeight="1" x14ac:dyDescent="0.25">
      <c r="A12" s="26">
        <v>2</v>
      </c>
      <c r="B12" s="407" t="s">
        <v>238</v>
      </c>
      <c r="C12" s="408"/>
      <c r="D12" s="409"/>
      <c r="E12" s="27"/>
      <c r="F12" s="372" t="s">
        <v>226</v>
      </c>
      <c r="G12" s="373"/>
      <c r="H12" s="374"/>
      <c r="I12" s="410"/>
      <c r="J12" s="411"/>
      <c r="K12" s="412"/>
    </row>
    <row r="13" spans="1:11" ht="134.25" customHeight="1" x14ac:dyDescent="0.25">
      <c r="A13" s="26">
        <v>3</v>
      </c>
      <c r="B13" s="407" t="s">
        <v>227</v>
      </c>
      <c r="C13" s="408"/>
      <c r="D13" s="409"/>
      <c r="E13" s="27"/>
      <c r="F13" s="372" t="s">
        <v>228</v>
      </c>
      <c r="G13" s="373"/>
      <c r="H13" s="374"/>
      <c r="I13" s="410"/>
      <c r="J13" s="411"/>
      <c r="K13" s="412"/>
    </row>
    <row r="14" spans="1:11" ht="141.75" customHeight="1" x14ac:dyDescent="0.25">
      <c r="A14" s="26">
        <v>4</v>
      </c>
      <c r="B14" s="407" t="s">
        <v>231</v>
      </c>
      <c r="C14" s="408"/>
      <c r="D14" s="409"/>
      <c r="E14" s="27"/>
      <c r="F14" s="372" t="s">
        <v>229</v>
      </c>
      <c r="G14" s="373"/>
      <c r="H14" s="374"/>
      <c r="I14" s="410"/>
      <c r="J14" s="411"/>
      <c r="K14" s="412"/>
    </row>
    <row r="15" spans="1:11" ht="134.25" customHeight="1" x14ac:dyDescent="0.25">
      <c r="A15" s="26">
        <v>5</v>
      </c>
      <c r="B15" s="407" t="s">
        <v>230</v>
      </c>
      <c r="C15" s="408"/>
      <c r="D15" s="409"/>
      <c r="E15" s="27"/>
      <c r="F15" s="372" t="s">
        <v>232</v>
      </c>
      <c r="G15" s="373"/>
      <c r="H15" s="374"/>
      <c r="I15" s="410"/>
      <c r="J15" s="411"/>
      <c r="K15" s="412"/>
    </row>
    <row r="16" spans="1:11" ht="134.25" customHeight="1" x14ac:dyDescent="0.25">
      <c r="A16" s="26">
        <v>6</v>
      </c>
      <c r="B16" s="407" t="s">
        <v>318</v>
      </c>
      <c r="C16" s="408"/>
      <c r="D16" s="409"/>
      <c r="E16" s="27"/>
      <c r="F16" s="372" t="s">
        <v>319</v>
      </c>
      <c r="G16" s="373"/>
      <c r="H16" s="374"/>
      <c r="I16" s="410"/>
      <c r="J16" s="411"/>
      <c r="K16" s="412"/>
    </row>
    <row r="17" spans="1:11" ht="147" customHeight="1" thickBot="1" x14ac:dyDescent="0.3">
      <c r="A17" s="26">
        <v>7</v>
      </c>
      <c r="B17" s="407" t="s">
        <v>64</v>
      </c>
      <c r="C17" s="408"/>
      <c r="D17" s="409"/>
      <c r="E17" s="27"/>
      <c r="F17" s="372" t="s">
        <v>233</v>
      </c>
      <c r="G17" s="373"/>
      <c r="H17" s="374"/>
      <c r="I17" s="410"/>
      <c r="J17" s="411"/>
      <c r="K17" s="412"/>
    </row>
    <row r="18" spans="1:11" ht="46.5" customHeight="1" thickBot="1" x14ac:dyDescent="0.3">
      <c r="A18" s="325" t="s">
        <v>134</v>
      </c>
      <c r="B18" s="326"/>
      <c r="C18" s="326"/>
      <c r="D18" s="326"/>
      <c r="E18" s="327"/>
      <c r="F18" s="328" t="s">
        <v>133</v>
      </c>
      <c r="G18" s="328"/>
      <c r="H18" s="328"/>
      <c r="I18" s="328"/>
      <c r="J18" s="328"/>
      <c r="K18" s="329"/>
    </row>
    <row r="19" spans="1:11" ht="15.75" thickBot="1" x14ac:dyDescent="0.3">
      <c r="A19" s="260" t="s">
        <v>9</v>
      </c>
      <c r="B19" s="262"/>
      <c r="C19" s="236" t="s">
        <v>12</v>
      </c>
      <c r="D19" s="243"/>
      <c r="E19" s="238"/>
      <c r="F19" s="236" t="s">
        <v>13</v>
      </c>
      <c r="G19" s="238"/>
      <c r="H19" s="330"/>
      <c r="I19" s="331"/>
      <c r="J19" s="331"/>
      <c r="K19" s="332"/>
    </row>
    <row r="20" spans="1:11" x14ac:dyDescent="0.25">
      <c r="A20" s="339" t="s">
        <v>10</v>
      </c>
      <c r="B20" s="340"/>
      <c r="C20" s="393"/>
      <c r="D20" s="394"/>
      <c r="E20" s="395"/>
      <c r="F20" s="393"/>
      <c r="G20" s="395"/>
      <c r="H20" s="333"/>
      <c r="I20" s="334"/>
      <c r="J20" s="334"/>
      <c r="K20" s="335"/>
    </row>
    <row r="21" spans="1:11" ht="15.75" thickBot="1" x14ac:dyDescent="0.3">
      <c r="A21" s="344" t="s">
        <v>11</v>
      </c>
      <c r="B21" s="345"/>
      <c r="C21" s="396"/>
      <c r="D21" s="397"/>
      <c r="E21" s="398"/>
      <c r="F21" s="396"/>
      <c r="G21" s="398"/>
      <c r="H21" s="336"/>
      <c r="I21" s="337"/>
      <c r="J21" s="337"/>
      <c r="K21" s="338"/>
    </row>
    <row r="22" spans="1:11" x14ac:dyDescent="0.25">
      <c r="E22" s="272"/>
      <c r="F22" s="272"/>
      <c r="G22" s="272"/>
    </row>
  </sheetData>
  <mergeCells count="41">
    <mergeCell ref="A7:K7"/>
    <mergeCell ref="A8:B8"/>
    <mergeCell ref="A9:B9"/>
    <mergeCell ref="G9:K9"/>
    <mergeCell ref="B10:D10"/>
    <mergeCell ref="F10:H10"/>
    <mergeCell ref="I10:K10"/>
    <mergeCell ref="B11:D11"/>
    <mergeCell ref="F11:H11"/>
    <mergeCell ref="I11:K11"/>
    <mergeCell ref="B12:D12"/>
    <mergeCell ref="F12:H12"/>
    <mergeCell ref="I12:K12"/>
    <mergeCell ref="B13:D13"/>
    <mergeCell ref="F13:H13"/>
    <mergeCell ref="I13:K13"/>
    <mergeCell ref="B14:D14"/>
    <mergeCell ref="F14:H14"/>
    <mergeCell ref="I14:K14"/>
    <mergeCell ref="B15:D15"/>
    <mergeCell ref="F15:H15"/>
    <mergeCell ref="I15:K15"/>
    <mergeCell ref="B17:D17"/>
    <mergeCell ref="F17:H17"/>
    <mergeCell ref="I17:K17"/>
    <mergeCell ref="B16:D16"/>
    <mergeCell ref="F16:H16"/>
    <mergeCell ref="I16:K16"/>
    <mergeCell ref="C21:E21"/>
    <mergeCell ref="F21:G21"/>
    <mergeCell ref="E22:G22"/>
    <mergeCell ref="A18:E18"/>
    <mergeCell ref="F18:K18"/>
    <mergeCell ref="A19:B19"/>
    <mergeCell ref="C19:E19"/>
    <mergeCell ref="F19:G19"/>
    <mergeCell ref="H19:K21"/>
    <mergeCell ref="A20:B20"/>
    <mergeCell ref="C20:E20"/>
    <mergeCell ref="F20:G20"/>
    <mergeCell ref="A21:B21"/>
  </mergeCells>
  <pageMargins left="0.70866141732283472" right="0.70866141732283472" top="0.74803149606299213" bottom="0.74803149606299213" header="0.31496062992125984" footer="0.31496062992125984"/>
  <pageSetup scale="58" orientation="landscape" horizontalDpi="300" verticalDpi="30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5"/>
  <dimension ref="A1:AC20"/>
  <sheetViews>
    <sheetView showGridLines="0" topLeftCell="B1" zoomScaleNormal="100" workbookViewId="0">
      <selection activeCell="B13" sqref="B13"/>
    </sheetView>
  </sheetViews>
  <sheetFormatPr baseColWidth="10" defaultRowHeight="15" x14ac:dyDescent="0.25"/>
  <cols>
    <col min="1" max="1" width="4.5703125" style="1" bestFit="1" customWidth="1"/>
    <col min="2" max="2" width="66" style="1" customWidth="1"/>
    <col min="3" max="3" width="24" style="1" bestFit="1" customWidth="1"/>
    <col min="4" max="4" width="4.7109375" style="1" bestFit="1" customWidth="1"/>
    <col min="5" max="9" width="5.7109375" style="1" bestFit="1" customWidth="1"/>
    <col min="10" max="10" width="6.7109375" style="1" bestFit="1" customWidth="1"/>
    <col min="11" max="15" width="7.7109375" style="1" bestFit="1" customWidth="1"/>
    <col min="16" max="16" width="4.7109375" style="1" customWidth="1"/>
    <col min="17" max="17" width="4" style="1" customWidth="1"/>
    <col min="18" max="24" width="7.7109375" style="1" bestFit="1" customWidth="1"/>
    <col min="25" max="25" width="3.140625" style="1" customWidth="1"/>
    <col min="26" max="26" width="3.42578125" style="1" customWidth="1"/>
    <col min="27" max="27" width="1.28515625" style="1" customWidth="1"/>
    <col min="28" max="29" width="4.42578125" style="1" customWidth="1"/>
    <col min="30" max="16384" width="11.42578125" style="1"/>
  </cols>
  <sheetData>
    <row r="1" spans="1:29" s="12" customFormat="1" x14ac:dyDescent="0.25"/>
    <row r="2" spans="1:29" s="12" customFormat="1" x14ac:dyDescent="0.25"/>
    <row r="3" spans="1:29" s="12" customFormat="1" x14ac:dyDescent="0.25"/>
    <row r="4" spans="1:29" s="12" customFormat="1" x14ac:dyDescent="0.25"/>
    <row r="5" spans="1:29" s="12" customFormat="1" x14ac:dyDescent="0.25"/>
    <row r="6" spans="1:29" s="12" customFormat="1" ht="15.75" thickBot="1" x14ac:dyDescent="0.3"/>
    <row r="7" spans="1:29" s="12" customFormat="1" ht="16.5" customHeight="1" thickBot="1" x14ac:dyDescent="0.3">
      <c r="A7" s="260" t="s">
        <v>20</v>
      </c>
      <c r="B7" s="261"/>
      <c r="C7" s="261"/>
      <c r="D7" s="261"/>
      <c r="E7" s="261"/>
      <c r="F7" s="261"/>
      <c r="G7" s="261"/>
      <c r="H7" s="261"/>
      <c r="I7" s="261"/>
      <c r="J7" s="261"/>
      <c r="K7" s="261"/>
      <c r="L7" s="261"/>
      <c r="M7" s="261"/>
      <c r="N7" s="261"/>
      <c r="O7" s="261"/>
      <c r="P7" s="261"/>
      <c r="Q7" s="261"/>
      <c r="R7" s="261"/>
      <c r="S7" s="261"/>
      <c r="T7" s="261"/>
      <c r="U7" s="261"/>
      <c r="V7" s="261"/>
      <c r="W7" s="261"/>
      <c r="X7" s="261"/>
      <c r="Y7" s="261"/>
      <c r="Z7" s="261"/>
      <c r="AA7" s="261"/>
      <c r="AB7" s="261"/>
      <c r="AC7" s="262"/>
    </row>
    <row r="8" spans="1:29" s="12" customFormat="1" ht="15.75" thickBot="1" x14ac:dyDescent="0.3">
      <c r="A8" s="260" t="s">
        <v>0</v>
      </c>
      <c r="B8" s="263"/>
      <c r="C8" s="13">
        <v>43605</v>
      </c>
      <c r="D8" s="260" t="s">
        <v>7</v>
      </c>
      <c r="E8" s="261"/>
      <c r="F8" s="261"/>
      <c r="G8" s="261"/>
      <c r="H8" s="262"/>
      <c r="I8" s="350" t="s">
        <v>66</v>
      </c>
      <c r="J8" s="351"/>
      <c r="K8" s="351"/>
      <c r="L8" s="352"/>
      <c r="M8" s="260" t="s">
        <v>1</v>
      </c>
      <c r="N8" s="261"/>
      <c r="O8" s="262"/>
      <c r="P8" s="350" t="s">
        <v>68</v>
      </c>
      <c r="Q8" s="351"/>
      <c r="R8" s="351"/>
      <c r="S8" s="352"/>
      <c r="T8" s="260" t="s">
        <v>2</v>
      </c>
      <c r="U8" s="261"/>
      <c r="V8" s="350">
        <v>1</v>
      </c>
      <c r="W8" s="352"/>
      <c r="X8" s="260" t="s">
        <v>3</v>
      </c>
      <c r="Y8" s="261"/>
      <c r="Z8" s="261"/>
      <c r="AA8" s="262"/>
      <c r="AB8" s="353">
        <v>6</v>
      </c>
      <c r="AC8" s="352"/>
    </row>
    <row r="9" spans="1:29" s="12" customFormat="1" ht="15.75" thickBot="1" x14ac:dyDescent="0.3">
      <c r="A9" s="252" t="s">
        <v>21</v>
      </c>
      <c r="B9" s="253"/>
      <c r="C9" s="14" t="s">
        <v>67</v>
      </c>
      <c r="D9" s="252" t="s">
        <v>23</v>
      </c>
      <c r="E9" s="346"/>
      <c r="F9" s="346"/>
      <c r="G9" s="346"/>
      <c r="H9" s="280"/>
      <c r="I9" s="347" t="s">
        <v>52</v>
      </c>
      <c r="J9" s="348"/>
      <c r="K9" s="348"/>
      <c r="L9" s="349"/>
      <c r="M9" s="283" t="s">
        <v>43</v>
      </c>
      <c r="N9" s="284"/>
      <c r="O9" s="284"/>
      <c r="P9" s="284"/>
      <c r="Q9" s="284"/>
      <c r="R9" s="237"/>
      <c r="S9" s="275"/>
      <c r="T9" s="275"/>
      <c r="U9" s="275"/>
      <c r="V9" s="275"/>
      <c r="W9" s="275"/>
      <c r="X9" s="275"/>
      <c r="Y9" s="275"/>
      <c r="Z9" s="275"/>
      <c r="AA9" s="275"/>
      <c r="AB9" s="275"/>
      <c r="AC9" s="276"/>
    </row>
    <row r="10" spans="1:29" s="12" customFormat="1" ht="15.75" thickBot="1" x14ac:dyDescent="0.3">
      <c r="A10" s="288" t="s">
        <v>4</v>
      </c>
      <c r="B10" s="290" t="s">
        <v>146</v>
      </c>
      <c r="C10" s="288" t="s">
        <v>316</v>
      </c>
      <c r="D10" s="292" t="s">
        <v>321</v>
      </c>
      <c r="E10" s="293"/>
      <c r="F10" s="293"/>
      <c r="G10" s="293"/>
      <c r="H10" s="293"/>
      <c r="I10" s="293"/>
      <c r="J10" s="293"/>
      <c r="K10" s="293"/>
      <c r="L10" s="293"/>
      <c r="M10" s="293"/>
      <c r="N10" s="293"/>
      <c r="O10" s="293"/>
      <c r="P10" s="293"/>
      <c r="Q10" s="293"/>
      <c r="R10" s="293"/>
      <c r="S10" s="293"/>
      <c r="T10" s="293"/>
      <c r="U10" s="293"/>
      <c r="V10" s="293"/>
      <c r="W10" s="293"/>
      <c r="X10" s="293"/>
      <c r="Y10" s="293"/>
      <c r="Z10" s="293"/>
      <c r="AA10" s="293"/>
      <c r="AB10" s="293"/>
      <c r="AC10" s="294"/>
    </row>
    <row r="11" spans="1:29" s="12" customFormat="1" ht="15.75" thickBot="1" x14ac:dyDescent="0.3">
      <c r="A11" s="289"/>
      <c r="B11" s="291"/>
      <c r="C11" s="283"/>
      <c r="D11" s="104" t="s">
        <v>349</v>
      </c>
      <c r="E11" s="105" t="s">
        <v>350</v>
      </c>
      <c r="F11" s="105" t="s">
        <v>351</v>
      </c>
      <c r="G11" s="105" t="s">
        <v>352</v>
      </c>
      <c r="H11" s="105" t="s">
        <v>353</v>
      </c>
      <c r="I11" s="105" t="s">
        <v>354</v>
      </c>
      <c r="J11" s="105" t="s">
        <v>355</v>
      </c>
      <c r="K11" s="105" t="s">
        <v>356</v>
      </c>
      <c r="L11" s="105" t="s">
        <v>357</v>
      </c>
      <c r="M11" s="105" t="s">
        <v>358</v>
      </c>
      <c r="N11" s="105" t="s">
        <v>359</v>
      </c>
      <c r="O11" s="105" t="s">
        <v>360</v>
      </c>
      <c r="P11" s="358" t="s">
        <v>361</v>
      </c>
      <c r="Q11" s="292"/>
      <c r="R11" s="105" t="s">
        <v>362</v>
      </c>
      <c r="S11" s="105" t="s">
        <v>363</v>
      </c>
      <c r="T11" s="105" t="s">
        <v>364</v>
      </c>
      <c r="U11" s="130" t="s">
        <v>365</v>
      </c>
      <c r="V11" s="105" t="s">
        <v>400</v>
      </c>
      <c r="W11" s="105" t="s">
        <v>401</v>
      </c>
      <c r="X11" s="105" t="s">
        <v>402</v>
      </c>
      <c r="Y11" s="358" t="s">
        <v>403</v>
      </c>
      <c r="Z11" s="369"/>
      <c r="AA11" s="292"/>
      <c r="AB11" s="105"/>
      <c r="AC11" s="178"/>
    </row>
    <row r="12" spans="1:29" x14ac:dyDescent="0.25">
      <c r="A12" s="6">
        <v>1</v>
      </c>
      <c r="B12" s="39" t="s">
        <v>16</v>
      </c>
      <c r="C12" s="193">
        <v>180</v>
      </c>
      <c r="D12" s="458"/>
      <c r="E12" s="459"/>
      <c r="F12" s="459"/>
      <c r="G12" s="459"/>
      <c r="H12" s="459"/>
      <c r="I12" s="459"/>
      <c r="J12" s="459"/>
      <c r="K12" s="459"/>
      <c r="L12" s="459"/>
      <c r="M12" s="459"/>
      <c r="N12" s="459"/>
      <c r="O12" s="460"/>
      <c r="P12" s="179"/>
      <c r="Q12" s="179"/>
      <c r="R12" s="179"/>
      <c r="S12" s="179"/>
      <c r="T12" s="179"/>
      <c r="U12" s="179"/>
      <c r="V12" s="179"/>
      <c r="W12" s="179"/>
      <c r="X12" s="179"/>
      <c r="Y12" s="179"/>
      <c r="Z12" s="179"/>
      <c r="AA12" s="179"/>
      <c r="AB12" s="179"/>
      <c r="AC12" s="180"/>
    </row>
    <row r="13" spans="1:29" x14ac:dyDescent="0.25">
      <c r="A13" s="2">
        <v>2</v>
      </c>
      <c r="B13" s="40" t="s">
        <v>238</v>
      </c>
      <c r="C13" s="194">
        <f>((7+4+5+4+3)/5)*2</f>
        <v>9.1999999999999993</v>
      </c>
      <c r="D13" s="98"/>
      <c r="E13" s="135"/>
      <c r="F13" s="135"/>
      <c r="G13" s="135"/>
      <c r="H13" s="135"/>
      <c r="I13" s="135"/>
      <c r="J13" s="135"/>
      <c r="K13" s="135"/>
      <c r="L13" s="135"/>
      <c r="M13" s="135"/>
      <c r="N13" s="135"/>
      <c r="O13" s="135"/>
      <c r="P13" s="134"/>
      <c r="Q13" s="135"/>
      <c r="R13" s="135"/>
      <c r="S13" s="135"/>
      <c r="T13" s="135"/>
      <c r="U13" s="135"/>
      <c r="V13" s="135"/>
      <c r="W13" s="135"/>
      <c r="X13" s="135"/>
      <c r="Y13" s="135"/>
      <c r="Z13" s="135"/>
      <c r="AA13" s="135"/>
      <c r="AB13" s="135"/>
      <c r="AC13" s="99"/>
    </row>
    <row r="14" spans="1:29" x14ac:dyDescent="0.25">
      <c r="A14" s="2">
        <v>3</v>
      </c>
      <c r="B14" s="36" t="s">
        <v>236</v>
      </c>
      <c r="C14" s="194">
        <f>((55+62+61+58)/4)*2</f>
        <v>118</v>
      </c>
      <c r="D14" s="98"/>
      <c r="E14" s="135"/>
      <c r="F14" s="135"/>
      <c r="G14" s="135"/>
      <c r="H14" s="135"/>
      <c r="I14" s="135"/>
      <c r="J14" s="135"/>
      <c r="K14" s="135"/>
      <c r="L14" s="135"/>
      <c r="M14" s="135"/>
      <c r="N14" s="135"/>
      <c r="O14" s="135"/>
      <c r="P14" s="135"/>
      <c r="Q14" s="456"/>
      <c r="R14" s="456"/>
      <c r="S14" s="456"/>
      <c r="T14" s="456"/>
      <c r="U14" s="456"/>
      <c r="V14" s="456"/>
      <c r="W14" s="456"/>
      <c r="X14" s="456"/>
      <c r="Y14" s="456"/>
      <c r="Z14" s="135"/>
      <c r="AA14" s="135"/>
      <c r="AB14" s="135"/>
      <c r="AC14" s="99"/>
    </row>
    <row r="15" spans="1:29" ht="15.75" thickBot="1" x14ac:dyDescent="0.3">
      <c r="A15" s="8">
        <v>4</v>
      </c>
      <c r="B15" s="41" t="s">
        <v>127</v>
      </c>
      <c r="C15" s="195">
        <f>(5+4+7+10+5)/5</f>
        <v>6.2</v>
      </c>
      <c r="D15" s="100"/>
      <c r="E15" s="101"/>
      <c r="F15" s="101"/>
      <c r="G15" s="101"/>
      <c r="H15" s="101"/>
      <c r="I15" s="101"/>
      <c r="J15" s="101"/>
      <c r="K15" s="101"/>
      <c r="L15" s="101"/>
      <c r="M15" s="101"/>
      <c r="N15" s="101"/>
      <c r="O15" s="101"/>
      <c r="P15" s="101"/>
      <c r="Q15" s="101"/>
      <c r="R15" s="101"/>
      <c r="S15" s="101"/>
      <c r="T15" s="101"/>
      <c r="U15" s="101"/>
      <c r="V15" s="101"/>
      <c r="W15" s="101"/>
      <c r="X15" s="101"/>
      <c r="Y15" s="101"/>
      <c r="Z15" s="181"/>
      <c r="AA15" s="101"/>
      <c r="AB15" s="101"/>
      <c r="AC15" s="102"/>
    </row>
    <row r="16" spans="1:29" s="12" customFormat="1" ht="15.75" thickBot="1" x14ac:dyDescent="0.3">
      <c r="A16" s="236" t="s">
        <v>8</v>
      </c>
      <c r="B16" s="238"/>
      <c r="C16" s="51">
        <f>SUM(C12:C15)</f>
        <v>313.39999999999998</v>
      </c>
      <c r="D16" s="84"/>
      <c r="E16" s="83"/>
      <c r="F16" s="83"/>
      <c r="G16" s="83"/>
      <c r="H16" s="83"/>
      <c r="I16" s="83"/>
      <c r="J16" s="83"/>
      <c r="K16" s="83"/>
      <c r="L16" s="83"/>
      <c r="M16" s="83"/>
      <c r="N16" s="83"/>
      <c r="O16" s="83"/>
      <c r="P16" s="83"/>
      <c r="Q16" s="83"/>
      <c r="R16" s="83"/>
      <c r="S16" s="83"/>
      <c r="T16" s="83"/>
      <c r="U16" s="83"/>
      <c r="V16" s="83"/>
      <c r="W16" s="83"/>
      <c r="X16" s="83"/>
      <c r="Y16" s="83"/>
      <c r="Z16" s="83"/>
      <c r="AA16" s="83"/>
      <c r="AB16" s="83"/>
      <c r="AC16" s="85"/>
    </row>
    <row r="17" spans="1:29" s="12" customFormat="1" ht="15.75" thickBot="1" x14ac:dyDescent="0.3">
      <c r="A17" s="236" t="s">
        <v>9</v>
      </c>
      <c r="B17" s="238"/>
      <c r="C17" s="236" t="s">
        <v>12</v>
      </c>
      <c r="D17" s="243"/>
      <c r="E17" s="243"/>
      <c r="F17" s="243"/>
      <c r="G17" s="238"/>
      <c r="H17" s="236" t="s">
        <v>13</v>
      </c>
      <c r="I17" s="243"/>
      <c r="J17" s="243"/>
      <c r="K17" s="243"/>
      <c r="L17" s="238"/>
      <c r="M17" s="268"/>
      <c r="N17" s="269"/>
      <c r="O17" s="269"/>
      <c r="P17" s="269"/>
      <c r="Q17" s="269"/>
      <c r="R17" s="269"/>
      <c r="S17" s="269"/>
      <c r="T17" s="269"/>
      <c r="U17" s="269"/>
      <c r="V17" s="269"/>
      <c r="W17" s="269"/>
      <c r="X17" s="269"/>
      <c r="Y17" s="269"/>
      <c r="Z17" s="269"/>
      <c r="AA17" s="269"/>
      <c r="AB17" s="269"/>
      <c r="AC17" s="270"/>
    </row>
    <row r="18" spans="1:29" s="12" customFormat="1" x14ac:dyDescent="0.25">
      <c r="A18" s="239" t="s">
        <v>10</v>
      </c>
      <c r="B18" s="240"/>
      <c r="C18" s="359"/>
      <c r="D18" s="360"/>
      <c r="E18" s="360"/>
      <c r="F18" s="360"/>
      <c r="G18" s="361"/>
      <c r="H18" s="359"/>
      <c r="I18" s="360"/>
      <c r="J18" s="360"/>
      <c r="K18" s="360"/>
      <c r="L18" s="361"/>
      <c r="M18" s="271"/>
      <c r="N18" s="272"/>
      <c r="O18" s="272"/>
      <c r="P18" s="272"/>
      <c r="Q18" s="272"/>
      <c r="R18" s="272"/>
      <c r="S18" s="272"/>
      <c r="T18" s="272"/>
      <c r="U18" s="272"/>
      <c r="V18" s="272"/>
      <c r="W18" s="272"/>
      <c r="X18" s="272"/>
      <c r="Y18" s="272"/>
      <c r="Z18" s="272"/>
      <c r="AA18" s="272"/>
      <c r="AB18" s="272"/>
      <c r="AC18" s="273"/>
    </row>
    <row r="19" spans="1:29" s="12" customFormat="1" ht="15.75" thickBot="1" x14ac:dyDescent="0.3">
      <c r="A19" s="241" t="s">
        <v>11</v>
      </c>
      <c r="B19" s="242"/>
      <c r="C19" s="355"/>
      <c r="D19" s="356"/>
      <c r="E19" s="356"/>
      <c r="F19" s="356"/>
      <c r="G19" s="357"/>
      <c r="H19" s="355"/>
      <c r="I19" s="356"/>
      <c r="J19" s="356"/>
      <c r="K19" s="356"/>
      <c r="L19" s="357"/>
      <c r="M19" s="274"/>
      <c r="N19" s="275"/>
      <c r="O19" s="275"/>
      <c r="P19" s="275"/>
      <c r="Q19" s="275"/>
      <c r="R19" s="275"/>
      <c r="S19" s="275"/>
      <c r="T19" s="275"/>
      <c r="U19" s="275"/>
      <c r="V19" s="275"/>
      <c r="W19" s="275"/>
      <c r="X19" s="275"/>
      <c r="Y19" s="275"/>
      <c r="Z19" s="275"/>
      <c r="AA19" s="275"/>
      <c r="AB19" s="275"/>
      <c r="AC19" s="276"/>
    </row>
    <row r="20" spans="1:29" x14ac:dyDescent="0.25">
      <c r="E20" s="457"/>
      <c r="F20" s="457"/>
      <c r="G20" s="457"/>
    </row>
  </sheetData>
  <mergeCells count="35">
    <mergeCell ref="E20:G20"/>
    <mergeCell ref="A17:B17"/>
    <mergeCell ref="C17:G17"/>
    <mergeCell ref="H17:L17"/>
    <mergeCell ref="A10:A11"/>
    <mergeCell ref="B10:B11"/>
    <mergeCell ref="C10:C11"/>
    <mergeCell ref="D12:O12"/>
    <mergeCell ref="D10:AC10"/>
    <mergeCell ref="D9:H9"/>
    <mergeCell ref="I9:L9"/>
    <mergeCell ref="M17:AC19"/>
    <mergeCell ref="A18:B18"/>
    <mergeCell ref="C18:G18"/>
    <mergeCell ref="H18:L18"/>
    <mergeCell ref="A19:B19"/>
    <mergeCell ref="C19:G19"/>
    <mergeCell ref="H19:L19"/>
    <mergeCell ref="A9:B9"/>
    <mergeCell ref="A16:B16"/>
    <mergeCell ref="Q14:Y14"/>
    <mergeCell ref="Y11:AA11"/>
    <mergeCell ref="P11:Q11"/>
    <mergeCell ref="M9:R9"/>
    <mergeCell ref="S9:AC9"/>
    <mergeCell ref="A7:AC7"/>
    <mergeCell ref="A8:B8"/>
    <mergeCell ref="D8:H8"/>
    <mergeCell ref="I8:L8"/>
    <mergeCell ref="M8:O8"/>
    <mergeCell ref="P8:S8"/>
    <mergeCell ref="T8:U8"/>
    <mergeCell ref="V8:W8"/>
    <mergeCell ref="X8:AA8"/>
    <mergeCell ref="AB8:AC8"/>
  </mergeCells>
  <pageMargins left="0.7" right="0.7" top="0.75" bottom="0.75" header="0.3" footer="0.3"/>
  <pageSetup scale="96" orientation="portrait" horizontalDpi="0" verticalDpi="0" r:id="rId1"/>
  <colBreaks count="1" manualBreakCount="1">
    <brk id="3" max="1048575" man="1"/>
  </colBreaks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6">
    <pageSetUpPr fitToPage="1"/>
  </sheetPr>
  <dimension ref="A6:K19"/>
  <sheetViews>
    <sheetView topLeftCell="C7" zoomScaleNormal="100" workbookViewId="0">
      <selection activeCell="F14" sqref="F14:H14"/>
    </sheetView>
  </sheetViews>
  <sheetFormatPr baseColWidth="10" defaultColWidth="19.7109375" defaultRowHeight="15" x14ac:dyDescent="0.25"/>
  <cols>
    <col min="1" max="1" width="12" style="12" bestFit="1" customWidth="1"/>
    <col min="2" max="2" width="19.7109375" style="12"/>
    <col min="3" max="3" width="37.28515625" style="12" bestFit="1" customWidth="1"/>
    <col min="4" max="4" width="30.5703125" style="12" customWidth="1"/>
    <col min="5" max="5" width="11" style="12" bestFit="1" customWidth="1"/>
    <col min="6" max="6" width="35.7109375" style="12" bestFit="1" customWidth="1"/>
    <col min="7" max="7" width="18.140625" style="12" bestFit="1" customWidth="1"/>
    <col min="8" max="8" width="18.42578125" style="12" bestFit="1" customWidth="1"/>
    <col min="9" max="9" width="8.28515625" style="12" customWidth="1"/>
    <col min="10" max="10" width="18.7109375" style="12" bestFit="1" customWidth="1"/>
    <col min="11" max="11" width="8.28515625" style="12" customWidth="1"/>
    <col min="12" max="16384" width="19.7109375" style="12"/>
  </cols>
  <sheetData>
    <row r="6" spans="1:11" ht="15.75" thickBot="1" x14ac:dyDescent="0.3"/>
    <row r="7" spans="1:11" ht="15.75" thickBot="1" x14ac:dyDescent="0.3">
      <c r="A7" s="236" t="s">
        <v>130</v>
      </c>
      <c r="B7" s="243"/>
      <c r="C7" s="243"/>
      <c r="D7" s="243"/>
      <c r="E7" s="243"/>
      <c r="F7" s="243"/>
      <c r="G7" s="243"/>
      <c r="H7" s="243"/>
      <c r="I7" s="243"/>
      <c r="J7" s="243"/>
      <c r="K7" s="238"/>
    </row>
    <row r="8" spans="1:11" ht="15.75" thickBot="1" x14ac:dyDescent="0.3">
      <c r="A8" s="260" t="s">
        <v>0</v>
      </c>
      <c r="B8" s="263"/>
      <c r="C8" s="13">
        <v>43605</v>
      </c>
      <c r="D8" s="56" t="s">
        <v>7</v>
      </c>
      <c r="E8" s="46" t="s">
        <v>66</v>
      </c>
      <c r="F8" s="56" t="s">
        <v>1</v>
      </c>
      <c r="G8" s="46" t="s">
        <v>68</v>
      </c>
      <c r="H8" s="56" t="s">
        <v>2</v>
      </c>
      <c r="I8" s="45">
        <v>1</v>
      </c>
      <c r="J8" s="56" t="s">
        <v>3</v>
      </c>
      <c r="K8" s="34">
        <v>4</v>
      </c>
    </row>
    <row r="9" spans="1:11" ht="15.75" thickBot="1" x14ac:dyDescent="0.3">
      <c r="A9" s="252" t="s">
        <v>21</v>
      </c>
      <c r="B9" s="253"/>
      <c r="C9" s="14" t="s">
        <v>139</v>
      </c>
      <c r="D9" s="56" t="s">
        <v>23</v>
      </c>
      <c r="E9" s="47" t="s">
        <v>52</v>
      </c>
      <c r="F9" s="56" t="s">
        <v>43</v>
      </c>
      <c r="G9" s="384" t="s">
        <v>140</v>
      </c>
      <c r="H9" s="385"/>
      <c r="I9" s="385"/>
      <c r="J9" s="385"/>
      <c r="K9" s="386"/>
    </row>
    <row r="10" spans="1:11" ht="15.75" customHeight="1" thickBot="1" x14ac:dyDescent="0.3">
      <c r="A10" s="57" t="s">
        <v>4</v>
      </c>
      <c r="B10" s="301" t="s">
        <v>146</v>
      </c>
      <c r="C10" s="302"/>
      <c r="D10" s="303"/>
      <c r="E10" s="57" t="s">
        <v>132</v>
      </c>
      <c r="F10" s="236" t="s">
        <v>131</v>
      </c>
      <c r="G10" s="243"/>
      <c r="H10" s="238"/>
      <c r="I10" s="236" t="s">
        <v>135</v>
      </c>
      <c r="J10" s="243"/>
      <c r="K10" s="238"/>
    </row>
    <row r="11" spans="1:11" ht="124.5" customHeight="1" x14ac:dyDescent="0.25">
      <c r="A11" s="42">
        <v>1</v>
      </c>
      <c r="B11" s="407" t="s">
        <v>16</v>
      </c>
      <c r="C11" s="408"/>
      <c r="D11" s="409"/>
      <c r="E11" s="48"/>
      <c r="F11" s="372" t="s">
        <v>234</v>
      </c>
      <c r="G11" s="373"/>
      <c r="H11" s="374"/>
      <c r="I11" s="416"/>
      <c r="J11" s="417"/>
      <c r="K11" s="418"/>
    </row>
    <row r="12" spans="1:11" ht="128.25" customHeight="1" x14ac:dyDescent="0.25">
      <c r="A12" s="26">
        <v>2</v>
      </c>
      <c r="B12" s="407" t="s">
        <v>238</v>
      </c>
      <c r="C12" s="408"/>
      <c r="D12" s="409"/>
      <c r="E12" s="27"/>
      <c r="F12" s="372" t="s">
        <v>239</v>
      </c>
      <c r="G12" s="373"/>
      <c r="H12" s="374"/>
      <c r="I12" s="410"/>
      <c r="J12" s="411"/>
      <c r="K12" s="412"/>
    </row>
    <row r="13" spans="1:11" ht="124.5" customHeight="1" x14ac:dyDescent="0.25">
      <c r="A13" s="26">
        <v>3</v>
      </c>
      <c r="B13" s="407" t="s">
        <v>236</v>
      </c>
      <c r="C13" s="408"/>
      <c r="D13" s="409"/>
      <c r="E13" s="27"/>
      <c r="F13" s="372" t="s">
        <v>237</v>
      </c>
      <c r="G13" s="373"/>
      <c r="H13" s="374"/>
      <c r="I13" s="410"/>
      <c r="J13" s="411"/>
      <c r="K13" s="412"/>
    </row>
    <row r="14" spans="1:11" ht="133.5" customHeight="1" thickBot="1" x14ac:dyDescent="0.3">
      <c r="A14" s="26">
        <v>4</v>
      </c>
      <c r="B14" s="407" t="s">
        <v>127</v>
      </c>
      <c r="C14" s="408"/>
      <c r="D14" s="409"/>
      <c r="E14" s="27"/>
      <c r="F14" s="372" t="s">
        <v>235</v>
      </c>
      <c r="G14" s="373"/>
      <c r="H14" s="374"/>
      <c r="I14" s="410"/>
      <c r="J14" s="411"/>
      <c r="K14" s="412"/>
    </row>
    <row r="15" spans="1:11" ht="46.5" customHeight="1" thickBot="1" x14ac:dyDescent="0.3">
      <c r="A15" s="325" t="s">
        <v>134</v>
      </c>
      <c r="B15" s="326"/>
      <c r="C15" s="326"/>
      <c r="D15" s="326"/>
      <c r="E15" s="327"/>
      <c r="F15" s="328" t="s">
        <v>133</v>
      </c>
      <c r="G15" s="328"/>
      <c r="H15" s="328"/>
      <c r="I15" s="328"/>
      <c r="J15" s="328"/>
      <c r="K15" s="329"/>
    </row>
    <row r="16" spans="1:11" ht="15.75" thickBot="1" x14ac:dyDescent="0.3">
      <c r="A16" s="260" t="s">
        <v>9</v>
      </c>
      <c r="B16" s="262"/>
      <c r="C16" s="236" t="s">
        <v>12</v>
      </c>
      <c r="D16" s="243"/>
      <c r="E16" s="238"/>
      <c r="F16" s="236" t="s">
        <v>13</v>
      </c>
      <c r="G16" s="238"/>
      <c r="H16" s="330"/>
      <c r="I16" s="331"/>
      <c r="J16" s="331"/>
      <c r="K16" s="332"/>
    </row>
    <row r="17" spans="1:11" x14ac:dyDescent="0.25">
      <c r="A17" s="339" t="s">
        <v>10</v>
      </c>
      <c r="B17" s="340"/>
      <c r="C17" s="393"/>
      <c r="D17" s="394"/>
      <c r="E17" s="395"/>
      <c r="F17" s="393"/>
      <c r="G17" s="395"/>
      <c r="H17" s="333"/>
      <c r="I17" s="334"/>
      <c r="J17" s="334"/>
      <c r="K17" s="335"/>
    </row>
    <row r="18" spans="1:11" ht="15.75" thickBot="1" x14ac:dyDescent="0.3">
      <c r="A18" s="344" t="s">
        <v>11</v>
      </c>
      <c r="B18" s="345"/>
      <c r="C18" s="396"/>
      <c r="D18" s="397"/>
      <c r="E18" s="398"/>
      <c r="F18" s="396"/>
      <c r="G18" s="398"/>
      <c r="H18" s="336"/>
      <c r="I18" s="337"/>
      <c r="J18" s="337"/>
      <c r="K18" s="338"/>
    </row>
    <row r="19" spans="1:11" x14ac:dyDescent="0.25">
      <c r="E19" s="272"/>
      <c r="F19" s="272"/>
      <c r="G19" s="272"/>
    </row>
  </sheetData>
  <mergeCells count="32">
    <mergeCell ref="A7:K7"/>
    <mergeCell ref="A8:B8"/>
    <mergeCell ref="A9:B9"/>
    <mergeCell ref="G9:K9"/>
    <mergeCell ref="B10:D10"/>
    <mergeCell ref="F10:H10"/>
    <mergeCell ref="I10:K10"/>
    <mergeCell ref="B11:D11"/>
    <mergeCell ref="F11:H11"/>
    <mergeCell ref="I11:K11"/>
    <mergeCell ref="B12:D12"/>
    <mergeCell ref="F12:H12"/>
    <mergeCell ref="I12:K12"/>
    <mergeCell ref="B13:D13"/>
    <mergeCell ref="F13:H13"/>
    <mergeCell ref="I13:K13"/>
    <mergeCell ref="B14:D14"/>
    <mergeCell ref="F14:H14"/>
    <mergeCell ref="I14:K14"/>
    <mergeCell ref="C18:E18"/>
    <mergeCell ref="F18:G18"/>
    <mergeCell ref="E19:G19"/>
    <mergeCell ref="A15:E15"/>
    <mergeCell ref="F15:K15"/>
    <mergeCell ref="A16:B16"/>
    <mergeCell ref="C16:E16"/>
    <mergeCell ref="F16:G16"/>
    <mergeCell ref="H16:K18"/>
    <mergeCell ref="A17:B17"/>
    <mergeCell ref="C17:E17"/>
    <mergeCell ref="F17:G17"/>
    <mergeCell ref="A18:B18"/>
  </mergeCells>
  <pageMargins left="0.70866141732283472" right="0.70866141732283472" top="0.74803149606299213" bottom="0.74803149606299213" header="0.31496062992125984" footer="0.31496062992125984"/>
  <pageSetup scale="57" orientation="landscape" horizontalDpi="300" verticalDpi="300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7"/>
  <dimension ref="A6:AI21"/>
  <sheetViews>
    <sheetView showGridLines="0" workbookViewId="0">
      <selection activeCell="C12" sqref="C12:C16"/>
    </sheetView>
  </sheetViews>
  <sheetFormatPr baseColWidth="10" defaultRowHeight="15" x14ac:dyDescent="0.25"/>
  <cols>
    <col min="1" max="1" width="4.5703125" style="12" bestFit="1" customWidth="1"/>
    <col min="2" max="2" width="56.140625" style="12" customWidth="1"/>
    <col min="3" max="3" width="24" style="12" bestFit="1" customWidth="1"/>
    <col min="4" max="4" width="4.7109375" style="12" bestFit="1" customWidth="1"/>
    <col min="5" max="9" width="5.7109375" style="12" bestFit="1" customWidth="1"/>
    <col min="10" max="10" width="6.7109375" style="12" bestFit="1" customWidth="1"/>
    <col min="11" max="15" width="7.7109375" style="12" bestFit="1" customWidth="1"/>
    <col min="16" max="16" width="5.42578125" style="12" customWidth="1"/>
    <col min="17" max="17" width="1.5703125" style="12" customWidth="1"/>
    <col min="18" max="18" width="1.7109375" style="12" customWidth="1"/>
    <col min="19" max="19" width="4.85546875" style="12" customWidth="1"/>
    <col min="20" max="20" width="3.5703125" style="12" customWidth="1"/>
    <col min="21" max="21" width="4.140625" style="12" customWidth="1"/>
    <col min="22" max="23" width="4.42578125" style="12" customWidth="1"/>
    <col min="24" max="24" width="5.85546875" style="12" customWidth="1"/>
    <col min="25" max="25" width="2.5703125" style="12" customWidth="1"/>
    <col min="26" max="26" width="5.7109375" style="12" customWidth="1"/>
    <col min="27" max="27" width="2.140625" style="12" customWidth="1"/>
    <col min="28" max="35" width="4.42578125" style="12" customWidth="1"/>
    <col min="36" max="16384" width="11.42578125" style="12"/>
  </cols>
  <sheetData>
    <row r="6" spans="1:35" ht="15.75" thickBot="1" x14ac:dyDescent="0.3"/>
    <row r="7" spans="1:35" ht="16.5" customHeight="1" thickBot="1" x14ac:dyDescent="0.3">
      <c r="A7" s="260" t="s">
        <v>20</v>
      </c>
      <c r="B7" s="261"/>
      <c r="C7" s="261"/>
      <c r="D7" s="261"/>
      <c r="E7" s="261"/>
      <c r="F7" s="261"/>
      <c r="G7" s="261"/>
      <c r="H7" s="261"/>
      <c r="I7" s="261"/>
      <c r="J7" s="261"/>
      <c r="K7" s="261"/>
      <c r="L7" s="261"/>
      <c r="M7" s="261"/>
      <c r="N7" s="261"/>
      <c r="O7" s="261"/>
      <c r="P7" s="261"/>
      <c r="Q7" s="261"/>
      <c r="R7" s="261"/>
      <c r="S7" s="261"/>
      <c r="T7" s="261"/>
      <c r="U7" s="261"/>
      <c r="V7" s="261"/>
      <c r="W7" s="261"/>
      <c r="X7" s="261"/>
      <c r="Y7" s="261"/>
      <c r="Z7" s="261"/>
      <c r="AA7" s="261"/>
      <c r="AB7" s="261"/>
      <c r="AC7" s="261"/>
      <c r="AD7" s="261"/>
      <c r="AE7" s="261"/>
      <c r="AF7" s="261"/>
      <c r="AG7" s="261"/>
      <c r="AH7" s="261"/>
      <c r="AI7" s="262"/>
    </row>
    <row r="8" spans="1:35" ht="15.75" thickBot="1" x14ac:dyDescent="0.3">
      <c r="A8" s="260" t="s">
        <v>0</v>
      </c>
      <c r="B8" s="263"/>
      <c r="C8" s="13">
        <v>43605</v>
      </c>
      <c r="D8" s="260" t="s">
        <v>7</v>
      </c>
      <c r="E8" s="261"/>
      <c r="F8" s="261"/>
      <c r="G8" s="261"/>
      <c r="H8" s="262"/>
      <c r="I8" s="463" t="s">
        <v>73</v>
      </c>
      <c r="J8" s="464"/>
      <c r="K8" s="464"/>
      <c r="L8" s="464"/>
      <c r="M8" s="464"/>
      <c r="N8" s="465"/>
      <c r="O8" s="260" t="s">
        <v>1</v>
      </c>
      <c r="P8" s="261"/>
      <c r="Q8" s="262"/>
      <c r="R8" s="463" t="s">
        <v>79</v>
      </c>
      <c r="S8" s="464"/>
      <c r="T8" s="464"/>
      <c r="U8" s="464"/>
      <c r="V8" s="464"/>
      <c r="W8" s="465"/>
      <c r="X8" s="260" t="s">
        <v>2</v>
      </c>
      <c r="Y8" s="261"/>
      <c r="Z8" s="261"/>
      <c r="AA8" s="262"/>
      <c r="AB8" s="350">
        <v>1</v>
      </c>
      <c r="AC8" s="352"/>
      <c r="AD8" s="260" t="s">
        <v>3</v>
      </c>
      <c r="AE8" s="261"/>
      <c r="AF8" s="261"/>
      <c r="AG8" s="262"/>
      <c r="AH8" s="353">
        <v>5</v>
      </c>
      <c r="AI8" s="352"/>
    </row>
    <row r="9" spans="1:35" ht="15.75" thickBot="1" x14ac:dyDescent="0.3">
      <c r="A9" s="252" t="s">
        <v>21</v>
      </c>
      <c r="B9" s="253"/>
      <c r="C9" s="14" t="s">
        <v>66</v>
      </c>
      <c r="D9" s="252" t="s">
        <v>23</v>
      </c>
      <c r="E9" s="346"/>
      <c r="F9" s="346"/>
      <c r="G9" s="346"/>
      <c r="H9" s="280"/>
      <c r="I9" s="347" t="s">
        <v>52</v>
      </c>
      <c r="J9" s="348"/>
      <c r="K9" s="348"/>
      <c r="L9" s="348"/>
      <c r="M9" s="348"/>
      <c r="N9" s="349"/>
      <c r="O9" s="283" t="s">
        <v>43</v>
      </c>
      <c r="P9" s="284"/>
      <c r="Q9" s="284"/>
      <c r="R9" s="284"/>
      <c r="S9" s="284"/>
      <c r="T9" s="237"/>
      <c r="U9" s="274" t="s">
        <v>74</v>
      </c>
      <c r="V9" s="275"/>
      <c r="W9" s="275"/>
      <c r="X9" s="275"/>
      <c r="Y9" s="275"/>
      <c r="Z9" s="275"/>
      <c r="AA9" s="275"/>
      <c r="AB9" s="275"/>
      <c r="AC9" s="275"/>
      <c r="AD9" s="275"/>
      <c r="AE9" s="275"/>
      <c r="AF9" s="275"/>
      <c r="AG9" s="275"/>
      <c r="AH9" s="275"/>
      <c r="AI9" s="276"/>
    </row>
    <row r="10" spans="1:35" ht="15.75" thickBot="1" x14ac:dyDescent="0.3">
      <c r="A10" s="288" t="s">
        <v>4</v>
      </c>
      <c r="B10" s="290" t="s">
        <v>146</v>
      </c>
      <c r="C10" s="288" t="s">
        <v>316</v>
      </c>
      <c r="D10" s="292" t="s">
        <v>321</v>
      </c>
      <c r="E10" s="293"/>
      <c r="F10" s="293"/>
      <c r="G10" s="293"/>
      <c r="H10" s="293"/>
      <c r="I10" s="293"/>
      <c r="J10" s="293"/>
      <c r="K10" s="293"/>
      <c r="L10" s="293"/>
      <c r="M10" s="293"/>
      <c r="N10" s="293"/>
      <c r="O10" s="293"/>
      <c r="P10" s="293"/>
      <c r="Q10" s="293"/>
      <c r="R10" s="293"/>
      <c r="S10" s="293"/>
      <c r="T10" s="293"/>
      <c r="U10" s="293"/>
      <c r="V10" s="293"/>
      <c r="W10" s="293"/>
      <c r="X10" s="293"/>
      <c r="Y10" s="293"/>
      <c r="Z10" s="293"/>
      <c r="AA10" s="293"/>
      <c r="AB10" s="293"/>
      <c r="AC10" s="293"/>
      <c r="AD10" s="293"/>
      <c r="AE10" s="293"/>
      <c r="AF10" s="293"/>
      <c r="AG10" s="293"/>
      <c r="AH10" s="293"/>
      <c r="AI10" s="294"/>
    </row>
    <row r="11" spans="1:35" ht="15.75" thickBot="1" x14ac:dyDescent="0.3">
      <c r="A11" s="289"/>
      <c r="B11" s="291"/>
      <c r="C11" s="289"/>
      <c r="D11" s="104" t="s">
        <v>349</v>
      </c>
      <c r="E11" s="105" t="s">
        <v>350</v>
      </c>
      <c r="F11" s="105" t="s">
        <v>351</v>
      </c>
      <c r="G11" s="105" t="s">
        <v>352</v>
      </c>
      <c r="H11" s="105" t="s">
        <v>353</v>
      </c>
      <c r="I11" s="105" t="s">
        <v>354</v>
      </c>
      <c r="J11" s="105" t="s">
        <v>355</v>
      </c>
      <c r="K11" s="105" t="s">
        <v>356</v>
      </c>
      <c r="L11" s="105" t="s">
        <v>357</v>
      </c>
      <c r="M11" s="105" t="s">
        <v>358</v>
      </c>
      <c r="N11" s="105" t="s">
        <v>359</v>
      </c>
      <c r="O11" s="105" t="s">
        <v>360</v>
      </c>
      <c r="P11" s="358" t="s">
        <v>361</v>
      </c>
      <c r="Q11" s="292"/>
      <c r="R11" s="358" t="s">
        <v>362</v>
      </c>
      <c r="S11" s="292"/>
      <c r="T11" s="358" t="s">
        <v>363</v>
      </c>
      <c r="U11" s="292"/>
      <c r="V11" s="358" t="s">
        <v>364</v>
      </c>
      <c r="W11" s="292"/>
      <c r="X11" s="358" t="s">
        <v>365</v>
      </c>
      <c r="Y11" s="292"/>
      <c r="Z11" s="358" t="s">
        <v>400</v>
      </c>
      <c r="AA11" s="292"/>
      <c r="AB11" s="67"/>
      <c r="AC11" s="67"/>
      <c r="AD11" s="67"/>
      <c r="AE11" s="67"/>
      <c r="AF11" s="67"/>
      <c r="AG11" s="67"/>
      <c r="AH11" s="67"/>
      <c r="AI11" s="68"/>
    </row>
    <row r="12" spans="1:35" x14ac:dyDescent="0.25">
      <c r="A12" s="24">
        <v>1</v>
      </c>
      <c r="B12" s="7" t="s">
        <v>16</v>
      </c>
      <c r="C12" s="186">
        <v>180</v>
      </c>
      <c r="D12" s="367"/>
      <c r="E12" s="368"/>
      <c r="F12" s="368"/>
      <c r="G12" s="368"/>
      <c r="H12" s="368"/>
      <c r="I12" s="368"/>
      <c r="J12" s="368"/>
      <c r="K12" s="368"/>
      <c r="L12" s="368"/>
      <c r="M12" s="368"/>
      <c r="N12" s="368"/>
      <c r="O12" s="368"/>
      <c r="P12" s="125"/>
      <c r="Q12" s="125"/>
      <c r="R12" s="125"/>
      <c r="S12" s="125"/>
      <c r="T12" s="125"/>
      <c r="U12" s="125"/>
      <c r="V12" s="125"/>
      <c r="W12" s="125"/>
      <c r="X12" s="125"/>
      <c r="Y12" s="125"/>
      <c r="Z12" s="125"/>
      <c r="AA12" s="125"/>
      <c r="AB12" s="125"/>
      <c r="AC12" s="125"/>
      <c r="AD12" s="125"/>
      <c r="AE12" s="125"/>
      <c r="AF12" s="125"/>
      <c r="AG12" s="125"/>
      <c r="AH12" s="125"/>
      <c r="AI12" s="126"/>
    </row>
    <row r="13" spans="1:35" x14ac:dyDescent="0.25">
      <c r="A13" s="26">
        <v>2</v>
      </c>
      <c r="B13" s="4" t="s">
        <v>317</v>
      </c>
      <c r="C13" s="187">
        <f>+((7+8+7+6+5)/5)*2</f>
        <v>13.2</v>
      </c>
      <c r="D13" s="127"/>
      <c r="E13" s="120"/>
      <c r="F13" s="120"/>
      <c r="G13" s="120"/>
      <c r="H13" s="120"/>
      <c r="I13" s="120"/>
      <c r="J13" s="120"/>
      <c r="K13" s="120"/>
      <c r="L13" s="120"/>
      <c r="M13" s="120"/>
      <c r="N13" s="120"/>
      <c r="O13" s="120"/>
      <c r="P13" s="131"/>
      <c r="Q13" s="120"/>
      <c r="R13" s="120"/>
      <c r="S13" s="120"/>
      <c r="T13" s="120"/>
      <c r="U13" s="120"/>
      <c r="V13" s="120"/>
      <c r="W13" s="120"/>
      <c r="X13" s="120"/>
      <c r="Y13" s="120"/>
      <c r="Z13" s="120"/>
      <c r="AA13" s="120"/>
      <c r="AB13" s="120"/>
      <c r="AC13" s="120"/>
      <c r="AD13" s="120"/>
      <c r="AE13" s="120"/>
      <c r="AF13" s="120"/>
      <c r="AG13" s="120"/>
      <c r="AH13" s="120"/>
      <c r="AI13" s="128"/>
    </row>
    <row r="14" spans="1:35" x14ac:dyDescent="0.25">
      <c r="A14" s="26">
        <v>3</v>
      </c>
      <c r="B14" s="4" t="s">
        <v>242</v>
      </c>
      <c r="C14" s="187">
        <f>+((13+14+11+12)/4)*2</f>
        <v>25</v>
      </c>
      <c r="D14" s="127"/>
      <c r="E14" s="120"/>
      <c r="F14" s="120"/>
      <c r="G14" s="120"/>
      <c r="H14" s="120"/>
      <c r="I14" s="120"/>
      <c r="J14" s="120"/>
      <c r="K14" s="120"/>
      <c r="L14" s="120"/>
      <c r="M14" s="120"/>
      <c r="N14" s="120"/>
      <c r="O14" s="120"/>
      <c r="P14" s="120"/>
      <c r="Q14" s="362"/>
      <c r="R14" s="362"/>
      <c r="S14" s="362"/>
      <c r="T14" s="362"/>
      <c r="U14" s="120"/>
      <c r="V14" s="120"/>
      <c r="W14" s="120"/>
      <c r="X14" s="120"/>
      <c r="Y14" s="120"/>
      <c r="Z14" s="120"/>
      <c r="AA14" s="120"/>
      <c r="AB14" s="120"/>
      <c r="AC14" s="120"/>
      <c r="AD14" s="120"/>
      <c r="AE14" s="120"/>
      <c r="AF14" s="120"/>
      <c r="AG14" s="120"/>
      <c r="AH14" s="120"/>
      <c r="AI14" s="128"/>
    </row>
    <row r="15" spans="1:35" x14ac:dyDescent="0.25">
      <c r="A15" s="26">
        <v>4</v>
      </c>
      <c r="B15" s="4" t="s">
        <v>244</v>
      </c>
      <c r="C15" s="187">
        <f>((15+16+17+15+17)/5)*2</f>
        <v>32</v>
      </c>
      <c r="D15" s="127"/>
      <c r="E15" s="120"/>
      <c r="F15" s="120"/>
      <c r="G15" s="120"/>
      <c r="H15" s="120"/>
      <c r="I15" s="120"/>
      <c r="J15" s="120"/>
      <c r="K15" s="120"/>
      <c r="L15" s="120"/>
      <c r="M15" s="120"/>
      <c r="N15" s="120"/>
      <c r="O15" s="120"/>
      <c r="P15" s="120"/>
      <c r="Q15" s="120"/>
      <c r="R15" s="120"/>
      <c r="S15" s="466"/>
      <c r="T15" s="466"/>
      <c r="U15" s="437"/>
      <c r="V15" s="439"/>
      <c r="W15" s="439"/>
      <c r="X15" s="438"/>
      <c r="Y15" s="120"/>
      <c r="Z15" s="120"/>
      <c r="AA15" s="120"/>
      <c r="AB15" s="120"/>
      <c r="AC15" s="120"/>
      <c r="AD15" s="120"/>
      <c r="AE15" s="120"/>
      <c r="AF15" s="120"/>
      <c r="AG15" s="120"/>
      <c r="AH15" s="120"/>
      <c r="AI15" s="128"/>
    </row>
    <row r="16" spans="1:35" ht="30.75" thickBot="1" x14ac:dyDescent="0.3">
      <c r="A16" s="32">
        <v>5</v>
      </c>
      <c r="B16" s="33" t="s">
        <v>128</v>
      </c>
      <c r="C16" s="192">
        <v>18</v>
      </c>
      <c r="D16" s="115"/>
      <c r="E16" s="116"/>
      <c r="F16" s="116"/>
      <c r="G16" s="116"/>
      <c r="H16" s="116"/>
      <c r="I16" s="116"/>
      <c r="J16" s="116"/>
      <c r="K16" s="116"/>
      <c r="L16" s="116"/>
      <c r="M16" s="116"/>
      <c r="N16" s="116"/>
      <c r="O16" s="116"/>
      <c r="P16" s="116"/>
      <c r="Q16" s="116"/>
      <c r="R16" s="116"/>
      <c r="S16" s="116"/>
      <c r="T16" s="116"/>
      <c r="U16" s="103"/>
      <c r="V16" s="103"/>
      <c r="W16" s="116"/>
      <c r="X16" s="116"/>
      <c r="Y16" s="461"/>
      <c r="Z16" s="462"/>
      <c r="AA16" s="116"/>
      <c r="AB16" s="116"/>
      <c r="AC16" s="116"/>
      <c r="AD16" s="116"/>
      <c r="AE16" s="116"/>
      <c r="AF16" s="116"/>
      <c r="AG16" s="116"/>
      <c r="AH16" s="116"/>
      <c r="AI16" s="117"/>
    </row>
    <row r="17" spans="1:35" ht="15.75" thickBot="1" x14ac:dyDescent="0.3">
      <c r="A17" s="236" t="s">
        <v>8</v>
      </c>
      <c r="B17" s="238"/>
      <c r="C17" s="51">
        <f>SUM(C12:C16)</f>
        <v>268.2</v>
      </c>
      <c r="D17" s="84"/>
      <c r="E17" s="83"/>
      <c r="F17" s="83"/>
      <c r="G17" s="83"/>
      <c r="H17" s="83"/>
      <c r="I17" s="83"/>
      <c r="J17" s="83"/>
      <c r="K17" s="83"/>
      <c r="L17" s="83"/>
      <c r="M17" s="83"/>
      <c r="N17" s="83"/>
      <c r="O17" s="83"/>
      <c r="P17" s="83"/>
      <c r="Q17" s="83"/>
      <c r="R17" s="83"/>
      <c r="S17" s="83"/>
      <c r="T17" s="83"/>
      <c r="U17" s="83"/>
      <c r="V17" s="83"/>
      <c r="W17" s="83"/>
      <c r="X17" s="83"/>
      <c r="Y17" s="83"/>
      <c r="Z17" s="83"/>
      <c r="AA17" s="83"/>
      <c r="AB17" s="83"/>
      <c r="AC17" s="83"/>
      <c r="AD17" s="83"/>
      <c r="AE17" s="83"/>
      <c r="AF17" s="83"/>
      <c r="AG17" s="83"/>
      <c r="AH17" s="83"/>
      <c r="AI17" s="85"/>
    </row>
    <row r="18" spans="1:35" ht="15.75" thickBot="1" x14ac:dyDescent="0.3">
      <c r="A18" s="236" t="s">
        <v>9</v>
      </c>
      <c r="B18" s="238"/>
      <c r="C18" s="236" t="s">
        <v>12</v>
      </c>
      <c r="D18" s="243"/>
      <c r="E18" s="243"/>
      <c r="F18" s="243"/>
      <c r="G18" s="238"/>
      <c r="H18" s="236" t="s">
        <v>13</v>
      </c>
      <c r="I18" s="243"/>
      <c r="J18" s="243"/>
      <c r="K18" s="243"/>
      <c r="L18" s="243"/>
      <c r="M18" s="243"/>
      <c r="N18" s="238"/>
      <c r="O18" s="268"/>
      <c r="P18" s="269"/>
      <c r="Q18" s="269"/>
      <c r="R18" s="269"/>
      <c r="S18" s="269"/>
      <c r="T18" s="269"/>
      <c r="U18" s="269"/>
      <c r="V18" s="269"/>
      <c r="W18" s="269"/>
      <c r="X18" s="269"/>
      <c r="Y18" s="269"/>
      <c r="Z18" s="269"/>
      <c r="AA18" s="269"/>
      <c r="AB18" s="269"/>
      <c r="AC18" s="269"/>
      <c r="AD18" s="269"/>
      <c r="AE18" s="269"/>
      <c r="AF18" s="269"/>
      <c r="AG18" s="269"/>
      <c r="AH18" s="269"/>
      <c r="AI18" s="270"/>
    </row>
    <row r="19" spans="1:35" x14ac:dyDescent="0.25">
      <c r="A19" s="239" t="s">
        <v>10</v>
      </c>
      <c r="B19" s="240"/>
      <c r="C19" s="359"/>
      <c r="D19" s="360"/>
      <c r="E19" s="360"/>
      <c r="F19" s="360"/>
      <c r="G19" s="361"/>
      <c r="H19" s="359"/>
      <c r="I19" s="360"/>
      <c r="J19" s="360"/>
      <c r="K19" s="360"/>
      <c r="L19" s="360"/>
      <c r="M19" s="360"/>
      <c r="N19" s="361"/>
      <c r="O19" s="271"/>
      <c r="P19" s="272"/>
      <c r="Q19" s="272"/>
      <c r="R19" s="272"/>
      <c r="S19" s="272"/>
      <c r="T19" s="272"/>
      <c r="U19" s="272"/>
      <c r="V19" s="272"/>
      <c r="W19" s="272"/>
      <c r="X19" s="272"/>
      <c r="Y19" s="272"/>
      <c r="Z19" s="272"/>
      <c r="AA19" s="272"/>
      <c r="AB19" s="272"/>
      <c r="AC19" s="272"/>
      <c r="AD19" s="272"/>
      <c r="AE19" s="272"/>
      <c r="AF19" s="272"/>
      <c r="AG19" s="272"/>
      <c r="AH19" s="272"/>
      <c r="AI19" s="273"/>
    </row>
    <row r="20" spans="1:35" ht="15.75" thickBot="1" x14ac:dyDescent="0.3">
      <c r="A20" s="241" t="s">
        <v>11</v>
      </c>
      <c r="B20" s="242"/>
      <c r="C20" s="355"/>
      <c r="D20" s="356"/>
      <c r="E20" s="356"/>
      <c r="F20" s="356"/>
      <c r="G20" s="357"/>
      <c r="H20" s="355"/>
      <c r="I20" s="356"/>
      <c r="J20" s="356"/>
      <c r="K20" s="356"/>
      <c r="L20" s="356"/>
      <c r="M20" s="356"/>
      <c r="N20" s="357"/>
      <c r="O20" s="274"/>
      <c r="P20" s="275"/>
      <c r="Q20" s="275"/>
      <c r="R20" s="275"/>
      <c r="S20" s="275"/>
      <c r="T20" s="275"/>
      <c r="U20" s="275"/>
      <c r="V20" s="275"/>
      <c r="W20" s="275"/>
      <c r="X20" s="275"/>
      <c r="Y20" s="275"/>
      <c r="Z20" s="275"/>
      <c r="AA20" s="275"/>
      <c r="AB20" s="275"/>
      <c r="AC20" s="275"/>
      <c r="AD20" s="275"/>
      <c r="AE20" s="275"/>
      <c r="AF20" s="275"/>
      <c r="AG20" s="275"/>
      <c r="AH20" s="275"/>
      <c r="AI20" s="276"/>
    </row>
    <row r="21" spans="1:35" x14ac:dyDescent="0.25">
      <c r="E21" s="272"/>
      <c r="F21" s="272"/>
      <c r="G21" s="272"/>
    </row>
  </sheetData>
  <mergeCells count="42">
    <mergeCell ref="D12:O12"/>
    <mergeCell ref="P11:Q11"/>
    <mergeCell ref="R11:S11"/>
    <mergeCell ref="T11:U11"/>
    <mergeCell ref="Q14:T14"/>
    <mergeCell ref="E21:G21"/>
    <mergeCell ref="A17:B17"/>
    <mergeCell ref="A18:B18"/>
    <mergeCell ref="C18:G18"/>
    <mergeCell ref="H18:N18"/>
    <mergeCell ref="U9:AI9"/>
    <mergeCell ref="O18:AI20"/>
    <mergeCell ref="A19:B19"/>
    <mergeCell ref="C19:G19"/>
    <mergeCell ref="H19:N19"/>
    <mergeCell ref="A20:B20"/>
    <mergeCell ref="C20:G20"/>
    <mergeCell ref="H20:N20"/>
    <mergeCell ref="A10:A11"/>
    <mergeCell ref="B10:B11"/>
    <mergeCell ref="C10:C11"/>
    <mergeCell ref="D10:AI10"/>
    <mergeCell ref="A9:B9"/>
    <mergeCell ref="D9:H9"/>
    <mergeCell ref="S15:T15"/>
    <mergeCell ref="V11:W11"/>
    <mergeCell ref="X11:Y11"/>
    <mergeCell ref="Z11:AA11"/>
    <mergeCell ref="U15:X15"/>
    <mergeCell ref="Y16:Z16"/>
    <mergeCell ref="A7:AI7"/>
    <mergeCell ref="A8:B8"/>
    <mergeCell ref="D8:H8"/>
    <mergeCell ref="I8:N8"/>
    <mergeCell ref="O8:Q8"/>
    <mergeCell ref="R8:W8"/>
    <mergeCell ref="X8:AA8"/>
    <mergeCell ref="AB8:AC8"/>
    <mergeCell ref="AD8:AG8"/>
    <mergeCell ref="AH8:AI8"/>
    <mergeCell ref="I9:N9"/>
    <mergeCell ref="O9:T9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8">
    <pageSetUpPr fitToPage="1"/>
  </sheetPr>
  <dimension ref="A6:K20"/>
  <sheetViews>
    <sheetView topLeftCell="A10" zoomScale="55" zoomScaleNormal="55" workbookViewId="0">
      <selection activeCell="I11" sqref="I11:K11"/>
    </sheetView>
  </sheetViews>
  <sheetFormatPr baseColWidth="10" defaultColWidth="19.7109375" defaultRowHeight="15" x14ac:dyDescent="0.25"/>
  <cols>
    <col min="1" max="1" width="12" style="12" bestFit="1" customWidth="1"/>
    <col min="2" max="2" width="19.7109375" style="12"/>
    <col min="3" max="3" width="11.5703125" style="12" bestFit="1" customWidth="1"/>
    <col min="4" max="4" width="19.28515625" style="12" bestFit="1" customWidth="1"/>
    <col min="5" max="5" width="34.85546875" style="12" bestFit="1" customWidth="1"/>
    <col min="6" max="6" width="25.42578125" style="12" bestFit="1" customWidth="1"/>
    <col min="7" max="7" width="38.28515625" style="12" bestFit="1" customWidth="1"/>
    <col min="8" max="8" width="17.7109375" style="12" bestFit="1" customWidth="1"/>
    <col min="9" max="9" width="8.28515625" style="12" customWidth="1"/>
    <col min="10" max="10" width="18" style="12" bestFit="1" customWidth="1"/>
    <col min="11" max="11" width="8.28515625" style="12" customWidth="1"/>
    <col min="12" max="16384" width="19.7109375" style="12"/>
  </cols>
  <sheetData>
    <row r="6" spans="1:11" ht="15.75" thickBot="1" x14ac:dyDescent="0.3"/>
    <row r="7" spans="1:11" ht="15.75" thickBot="1" x14ac:dyDescent="0.3">
      <c r="A7" s="236" t="s">
        <v>130</v>
      </c>
      <c r="B7" s="243"/>
      <c r="C7" s="243"/>
      <c r="D7" s="243"/>
      <c r="E7" s="243"/>
      <c r="F7" s="243"/>
      <c r="G7" s="243"/>
      <c r="H7" s="243"/>
      <c r="I7" s="243"/>
      <c r="J7" s="243"/>
      <c r="K7" s="238"/>
    </row>
    <row r="8" spans="1:11" ht="15.75" thickBot="1" x14ac:dyDescent="0.3">
      <c r="A8" s="260" t="s">
        <v>0</v>
      </c>
      <c r="B8" s="263"/>
      <c r="C8" s="13">
        <v>43605</v>
      </c>
      <c r="D8" s="56" t="s">
        <v>7</v>
      </c>
      <c r="E8" s="46" t="s">
        <v>141</v>
      </c>
      <c r="F8" s="56" t="s">
        <v>1</v>
      </c>
      <c r="G8" s="46" t="s">
        <v>79</v>
      </c>
      <c r="H8" s="56" t="s">
        <v>2</v>
      </c>
      <c r="I8" s="45">
        <v>1</v>
      </c>
      <c r="J8" s="56" t="s">
        <v>3</v>
      </c>
      <c r="K8" s="34">
        <v>4</v>
      </c>
    </row>
    <row r="9" spans="1:11" ht="15.75" thickBot="1" x14ac:dyDescent="0.3">
      <c r="A9" s="252" t="s">
        <v>21</v>
      </c>
      <c r="B9" s="253"/>
      <c r="C9" s="14" t="s">
        <v>66</v>
      </c>
      <c r="D9" s="56" t="s">
        <v>23</v>
      </c>
      <c r="E9" s="47" t="s">
        <v>52</v>
      </c>
      <c r="F9" s="56" t="s">
        <v>43</v>
      </c>
      <c r="G9" s="384" t="s">
        <v>74</v>
      </c>
      <c r="H9" s="385"/>
      <c r="I9" s="385"/>
      <c r="J9" s="385"/>
      <c r="K9" s="386"/>
    </row>
    <row r="10" spans="1:11" ht="15.75" customHeight="1" thickBot="1" x14ac:dyDescent="0.3">
      <c r="A10" s="57" t="s">
        <v>4</v>
      </c>
      <c r="B10" s="301" t="s">
        <v>146</v>
      </c>
      <c r="C10" s="302"/>
      <c r="D10" s="303"/>
      <c r="E10" s="57" t="s">
        <v>132</v>
      </c>
      <c r="F10" s="236" t="s">
        <v>131</v>
      </c>
      <c r="G10" s="243"/>
      <c r="H10" s="238"/>
      <c r="I10" s="236" t="s">
        <v>135</v>
      </c>
      <c r="J10" s="243"/>
      <c r="K10" s="238"/>
    </row>
    <row r="11" spans="1:11" ht="170.25" customHeight="1" x14ac:dyDescent="0.25">
      <c r="A11" s="42">
        <v>1</v>
      </c>
      <c r="B11" s="413" t="s">
        <v>16</v>
      </c>
      <c r="C11" s="414"/>
      <c r="D11" s="415"/>
      <c r="E11" s="48"/>
      <c r="F11" s="372" t="s">
        <v>240</v>
      </c>
      <c r="G11" s="373"/>
      <c r="H11" s="374"/>
      <c r="I11" s="416"/>
      <c r="J11" s="417"/>
      <c r="K11" s="418"/>
    </row>
    <row r="12" spans="1:11" ht="151.5" customHeight="1" x14ac:dyDescent="0.25">
      <c r="A12" s="26">
        <v>2</v>
      </c>
      <c r="B12" s="407" t="s">
        <v>244</v>
      </c>
      <c r="C12" s="408"/>
      <c r="D12" s="409"/>
      <c r="E12" s="27"/>
      <c r="F12" s="372" t="s">
        <v>320</v>
      </c>
      <c r="G12" s="373"/>
      <c r="H12" s="374"/>
      <c r="I12" s="410"/>
      <c r="J12" s="411"/>
      <c r="K12" s="412"/>
    </row>
    <row r="13" spans="1:11" ht="178.5" customHeight="1" x14ac:dyDescent="0.25">
      <c r="A13" s="42">
        <v>3</v>
      </c>
      <c r="B13" s="407" t="s">
        <v>242</v>
      </c>
      <c r="C13" s="408"/>
      <c r="D13" s="409"/>
      <c r="E13" s="27"/>
      <c r="F13" s="372" t="s">
        <v>243</v>
      </c>
      <c r="G13" s="373"/>
      <c r="H13" s="374"/>
      <c r="I13" s="410"/>
      <c r="J13" s="411"/>
      <c r="K13" s="412"/>
    </row>
    <row r="14" spans="1:11" ht="107.25" customHeight="1" x14ac:dyDescent="0.25">
      <c r="A14" s="26">
        <v>4</v>
      </c>
      <c r="B14" s="407" t="s">
        <v>244</v>
      </c>
      <c r="C14" s="408"/>
      <c r="D14" s="409"/>
      <c r="E14" s="27"/>
      <c r="F14" s="372" t="s">
        <v>245</v>
      </c>
      <c r="G14" s="373"/>
      <c r="H14" s="374"/>
      <c r="I14" s="410"/>
      <c r="J14" s="411"/>
      <c r="K14" s="412"/>
    </row>
    <row r="15" spans="1:11" ht="180.75" customHeight="1" thickBot="1" x14ac:dyDescent="0.3">
      <c r="A15" s="42">
        <v>5</v>
      </c>
      <c r="B15" s="407" t="s">
        <v>128</v>
      </c>
      <c r="C15" s="408"/>
      <c r="D15" s="409"/>
      <c r="E15" s="27"/>
      <c r="F15" s="372" t="s">
        <v>241</v>
      </c>
      <c r="G15" s="373"/>
      <c r="H15" s="374"/>
      <c r="I15" s="410"/>
      <c r="J15" s="411"/>
      <c r="K15" s="412"/>
    </row>
    <row r="16" spans="1:11" ht="46.5" customHeight="1" thickBot="1" x14ac:dyDescent="0.3">
      <c r="A16" s="325" t="s">
        <v>134</v>
      </c>
      <c r="B16" s="326"/>
      <c r="C16" s="326"/>
      <c r="D16" s="326"/>
      <c r="E16" s="327"/>
      <c r="F16" s="328" t="s">
        <v>133</v>
      </c>
      <c r="G16" s="328"/>
      <c r="H16" s="328"/>
      <c r="I16" s="328"/>
      <c r="J16" s="328"/>
      <c r="K16" s="329"/>
    </row>
    <row r="17" spans="1:11" ht="15.75" thickBot="1" x14ac:dyDescent="0.3">
      <c r="A17" s="260" t="s">
        <v>9</v>
      </c>
      <c r="B17" s="262"/>
      <c r="C17" s="236" t="s">
        <v>12</v>
      </c>
      <c r="D17" s="243"/>
      <c r="E17" s="238"/>
      <c r="F17" s="236" t="s">
        <v>13</v>
      </c>
      <c r="G17" s="238"/>
      <c r="H17" s="330"/>
      <c r="I17" s="331"/>
      <c r="J17" s="331"/>
      <c r="K17" s="332"/>
    </row>
    <row r="18" spans="1:11" x14ac:dyDescent="0.25">
      <c r="A18" s="339" t="s">
        <v>10</v>
      </c>
      <c r="B18" s="340"/>
      <c r="C18" s="393"/>
      <c r="D18" s="394"/>
      <c r="E18" s="395"/>
      <c r="F18" s="393"/>
      <c r="G18" s="395"/>
      <c r="H18" s="333"/>
      <c r="I18" s="334"/>
      <c r="J18" s="334"/>
      <c r="K18" s="335"/>
    </row>
    <row r="19" spans="1:11" ht="15.75" thickBot="1" x14ac:dyDescent="0.3">
      <c r="A19" s="344" t="s">
        <v>11</v>
      </c>
      <c r="B19" s="345"/>
      <c r="C19" s="396"/>
      <c r="D19" s="397"/>
      <c r="E19" s="398"/>
      <c r="F19" s="396"/>
      <c r="G19" s="398"/>
      <c r="H19" s="336"/>
      <c r="I19" s="337"/>
      <c r="J19" s="337"/>
      <c r="K19" s="338"/>
    </row>
    <row r="20" spans="1:11" x14ac:dyDescent="0.25">
      <c r="E20" s="272"/>
      <c r="F20" s="272"/>
      <c r="G20" s="272"/>
    </row>
  </sheetData>
  <mergeCells count="35">
    <mergeCell ref="A7:K7"/>
    <mergeCell ref="A8:B8"/>
    <mergeCell ref="A9:B9"/>
    <mergeCell ref="G9:K9"/>
    <mergeCell ref="B10:D10"/>
    <mergeCell ref="F10:H10"/>
    <mergeCell ref="I10:K10"/>
    <mergeCell ref="B11:D11"/>
    <mergeCell ref="F11:H11"/>
    <mergeCell ref="I11:K11"/>
    <mergeCell ref="B13:D13"/>
    <mergeCell ref="F13:H13"/>
    <mergeCell ref="I13:K13"/>
    <mergeCell ref="B12:D12"/>
    <mergeCell ref="F12:H12"/>
    <mergeCell ref="I12:K12"/>
    <mergeCell ref="B14:D14"/>
    <mergeCell ref="F14:H14"/>
    <mergeCell ref="I14:K14"/>
    <mergeCell ref="B15:D15"/>
    <mergeCell ref="F15:H15"/>
    <mergeCell ref="I15:K15"/>
    <mergeCell ref="C19:E19"/>
    <mergeCell ref="F19:G19"/>
    <mergeCell ref="E20:G20"/>
    <mergeCell ref="A16:E16"/>
    <mergeCell ref="F16:K16"/>
    <mergeCell ref="A17:B17"/>
    <mergeCell ref="C17:E17"/>
    <mergeCell ref="F17:G17"/>
    <mergeCell ref="H17:K19"/>
    <mergeCell ref="A18:B18"/>
    <mergeCell ref="C18:E18"/>
    <mergeCell ref="F18:G18"/>
    <mergeCell ref="A19:B19"/>
  </mergeCells>
  <pageMargins left="0.70866141732283472" right="0.70866141732283472" top="0.74803149606299213" bottom="0.74803149606299213" header="0.31496062992125984" footer="0.31496062992125984"/>
  <pageSetup scale="58" orientation="landscape" horizontalDpi="300" verticalDpi="300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9"/>
  <dimension ref="A6:AF21"/>
  <sheetViews>
    <sheetView showGridLines="0" workbookViewId="0">
      <selection activeCell="B10" sqref="B10:B11"/>
    </sheetView>
  </sheetViews>
  <sheetFormatPr baseColWidth="10" defaultRowHeight="15" x14ac:dyDescent="0.25"/>
  <cols>
    <col min="1" max="1" width="4.5703125" style="12" bestFit="1" customWidth="1"/>
    <col min="2" max="2" width="56.140625" style="12" customWidth="1"/>
    <col min="3" max="3" width="24" style="12" bestFit="1" customWidth="1"/>
    <col min="4" max="32" width="7.7109375" style="12" customWidth="1"/>
    <col min="33" max="16384" width="11.42578125" style="12"/>
  </cols>
  <sheetData>
    <row r="6" spans="1:32" ht="15.75" thickBot="1" x14ac:dyDescent="0.3"/>
    <row r="7" spans="1:32" ht="16.5" customHeight="1" thickBot="1" x14ac:dyDescent="0.3">
      <c r="A7" s="260" t="s">
        <v>20</v>
      </c>
      <c r="B7" s="261"/>
      <c r="C7" s="261"/>
      <c r="D7" s="261"/>
      <c r="E7" s="261"/>
      <c r="F7" s="261"/>
      <c r="G7" s="261"/>
      <c r="H7" s="261"/>
      <c r="I7" s="261"/>
      <c r="J7" s="261"/>
      <c r="K7" s="261"/>
      <c r="L7" s="261"/>
      <c r="M7" s="261"/>
      <c r="N7" s="261"/>
      <c r="O7" s="261"/>
      <c r="P7" s="261"/>
      <c r="Q7" s="261"/>
      <c r="R7" s="261"/>
      <c r="S7" s="261"/>
      <c r="T7" s="261"/>
      <c r="U7" s="261"/>
      <c r="V7" s="261"/>
      <c r="W7" s="261"/>
      <c r="X7" s="261"/>
      <c r="Y7" s="261"/>
      <c r="Z7" s="261"/>
      <c r="AA7" s="261"/>
      <c r="AB7" s="261"/>
      <c r="AC7" s="261"/>
      <c r="AD7" s="261"/>
      <c r="AE7" s="261"/>
      <c r="AF7" s="262"/>
    </row>
    <row r="8" spans="1:32" ht="15.75" thickBot="1" x14ac:dyDescent="0.3">
      <c r="A8" s="260" t="s">
        <v>0</v>
      </c>
      <c r="B8" s="263"/>
      <c r="C8" s="13">
        <v>43605</v>
      </c>
      <c r="D8" s="260" t="s">
        <v>7</v>
      </c>
      <c r="E8" s="261"/>
      <c r="F8" s="261"/>
      <c r="G8" s="261"/>
      <c r="H8" s="262"/>
      <c r="I8" s="350" t="s">
        <v>75</v>
      </c>
      <c r="J8" s="351"/>
      <c r="K8" s="351"/>
      <c r="L8" s="352"/>
      <c r="M8" s="260" t="s">
        <v>1</v>
      </c>
      <c r="N8" s="261"/>
      <c r="O8" s="262"/>
      <c r="P8" s="350" t="s">
        <v>78</v>
      </c>
      <c r="Q8" s="351"/>
      <c r="R8" s="351"/>
      <c r="S8" s="351"/>
      <c r="T8" s="352"/>
      <c r="U8" s="260" t="s">
        <v>2</v>
      </c>
      <c r="V8" s="261"/>
      <c r="W8" s="261"/>
      <c r="X8" s="262"/>
      <c r="Y8" s="350">
        <v>1</v>
      </c>
      <c r="Z8" s="352"/>
      <c r="AA8" s="260" t="s">
        <v>3</v>
      </c>
      <c r="AB8" s="261"/>
      <c r="AC8" s="261"/>
      <c r="AD8" s="262"/>
      <c r="AE8" s="353">
        <v>5</v>
      </c>
      <c r="AF8" s="352"/>
    </row>
    <row r="9" spans="1:32" ht="15.75" thickBot="1" x14ac:dyDescent="0.3">
      <c r="A9" s="252" t="s">
        <v>21</v>
      </c>
      <c r="B9" s="253"/>
      <c r="C9" s="14"/>
      <c r="D9" s="252" t="s">
        <v>23</v>
      </c>
      <c r="E9" s="346"/>
      <c r="F9" s="346"/>
      <c r="G9" s="346"/>
      <c r="H9" s="280"/>
      <c r="I9" s="347" t="s">
        <v>52</v>
      </c>
      <c r="J9" s="348"/>
      <c r="K9" s="348"/>
      <c r="L9" s="349"/>
      <c r="M9" s="283" t="s">
        <v>43</v>
      </c>
      <c r="N9" s="284"/>
      <c r="O9" s="284"/>
      <c r="P9" s="284"/>
      <c r="Q9" s="274" t="s">
        <v>76</v>
      </c>
      <c r="R9" s="275"/>
      <c r="S9" s="275"/>
      <c r="T9" s="275"/>
      <c r="U9" s="275"/>
      <c r="V9" s="275"/>
      <c r="W9" s="275"/>
      <c r="X9" s="275"/>
      <c r="Y9" s="275"/>
      <c r="Z9" s="275"/>
      <c r="AA9" s="275"/>
      <c r="AB9" s="275"/>
      <c r="AC9" s="275"/>
      <c r="AD9" s="275"/>
      <c r="AE9" s="275"/>
      <c r="AF9" s="276"/>
    </row>
    <row r="10" spans="1:32" ht="15.75" thickBot="1" x14ac:dyDescent="0.3">
      <c r="A10" s="288" t="s">
        <v>4</v>
      </c>
      <c r="B10" s="290" t="s">
        <v>146</v>
      </c>
      <c r="C10" s="288" t="s">
        <v>316</v>
      </c>
      <c r="D10" s="292" t="s">
        <v>6</v>
      </c>
      <c r="E10" s="293"/>
      <c r="F10" s="293"/>
      <c r="G10" s="293"/>
      <c r="H10" s="293"/>
      <c r="I10" s="293"/>
      <c r="J10" s="293"/>
      <c r="K10" s="293"/>
      <c r="L10" s="293"/>
      <c r="M10" s="293"/>
      <c r="N10" s="293"/>
      <c r="O10" s="293"/>
      <c r="P10" s="293"/>
      <c r="Q10" s="293"/>
      <c r="R10" s="293"/>
      <c r="S10" s="293"/>
      <c r="T10" s="293"/>
      <c r="U10" s="293"/>
      <c r="V10" s="293"/>
      <c r="W10" s="293"/>
      <c r="X10" s="293"/>
      <c r="Y10" s="293"/>
      <c r="Z10" s="293"/>
      <c r="AA10" s="293"/>
      <c r="AB10" s="293"/>
      <c r="AC10" s="293"/>
      <c r="AD10" s="293"/>
      <c r="AE10" s="293"/>
      <c r="AF10" s="294"/>
    </row>
    <row r="11" spans="1:32" ht="15.75" thickBot="1" x14ac:dyDescent="0.3">
      <c r="A11" s="289"/>
      <c r="B11" s="291"/>
      <c r="C11" s="289"/>
      <c r="D11" s="121" t="s">
        <v>481</v>
      </c>
      <c r="E11" s="90" t="s">
        <v>482</v>
      </c>
      <c r="F11" s="90" t="s">
        <v>483</v>
      </c>
      <c r="G11" s="90" t="s">
        <v>484</v>
      </c>
      <c r="H11" s="90" t="s">
        <v>485</v>
      </c>
      <c r="I11" s="90" t="s">
        <v>486</v>
      </c>
      <c r="J11" s="90" t="s">
        <v>487</v>
      </c>
      <c r="K11" s="90" t="s">
        <v>488</v>
      </c>
      <c r="L11" s="90" t="s">
        <v>489</v>
      </c>
      <c r="M11" s="90" t="s">
        <v>490</v>
      </c>
      <c r="N11" s="90" t="s">
        <v>491</v>
      </c>
      <c r="O11" s="90" t="s">
        <v>492</v>
      </c>
      <c r="P11" s="90" t="s">
        <v>493</v>
      </c>
      <c r="Q11" s="90" t="s">
        <v>494</v>
      </c>
      <c r="R11" s="90" t="s">
        <v>495</v>
      </c>
      <c r="S11" s="90" t="s">
        <v>496</v>
      </c>
      <c r="T11" s="90" t="s">
        <v>497</v>
      </c>
      <c r="U11" s="90" t="s">
        <v>498</v>
      </c>
      <c r="V11" s="90" t="s">
        <v>499</v>
      </c>
      <c r="W11" s="90" t="s">
        <v>500</v>
      </c>
      <c r="X11" s="90" t="s">
        <v>501</v>
      </c>
      <c r="Y11" s="90" t="s">
        <v>502</v>
      </c>
      <c r="Z11" s="90" t="s">
        <v>503</v>
      </c>
      <c r="AA11" s="90" t="s">
        <v>504</v>
      </c>
      <c r="AB11" s="90" t="s">
        <v>505</v>
      </c>
      <c r="AC11" s="90" t="s">
        <v>506</v>
      </c>
      <c r="AD11" s="90" t="s">
        <v>507</v>
      </c>
      <c r="AE11" s="90" t="s">
        <v>508</v>
      </c>
      <c r="AF11" s="90" t="s">
        <v>509</v>
      </c>
    </row>
    <row r="12" spans="1:32" x14ac:dyDescent="0.25">
      <c r="A12" s="24">
        <v>1</v>
      </c>
      <c r="B12" s="7" t="s">
        <v>77</v>
      </c>
      <c r="C12" s="72">
        <v>30</v>
      </c>
      <c r="D12" s="362"/>
      <c r="E12" s="362"/>
      <c r="F12" s="362"/>
      <c r="G12" s="125"/>
      <c r="H12" s="125"/>
      <c r="I12" s="125"/>
      <c r="J12" s="125"/>
      <c r="K12" s="125"/>
      <c r="L12" s="125"/>
      <c r="M12" s="125"/>
      <c r="N12" s="125"/>
      <c r="O12" s="125"/>
      <c r="P12" s="125"/>
      <c r="Q12" s="125"/>
      <c r="R12" s="125"/>
      <c r="S12" s="125"/>
      <c r="T12" s="125"/>
      <c r="U12" s="125"/>
      <c r="V12" s="125"/>
      <c r="W12" s="125"/>
      <c r="X12" s="125"/>
      <c r="Y12" s="125"/>
      <c r="Z12" s="125"/>
      <c r="AA12" s="125"/>
      <c r="AB12" s="125"/>
      <c r="AC12" s="125"/>
      <c r="AD12" s="125"/>
      <c r="AE12" s="125"/>
      <c r="AF12" s="126"/>
    </row>
    <row r="13" spans="1:32" x14ac:dyDescent="0.25">
      <c r="A13" s="26">
        <v>2</v>
      </c>
      <c r="B13" s="4" t="s">
        <v>249</v>
      </c>
      <c r="C13" s="73">
        <v>20</v>
      </c>
      <c r="D13" s="127"/>
      <c r="E13" s="120"/>
      <c r="F13" s="120"/>
      <c r="G13" s="362"/>
      <c r="H13" s="362"/>
      <c r="I13" s="120"/>
      <c r="J13" s="120"/>
      <c r="K13" s="120"/>
      <c r="L13" s="120"/>
      <c r="M13" s="120"/>
      <c r="N13" s="120"/>
      <c r="O13" s="120"/>
      <c r="P13" s="120"/>
      <c r="Q13" s="120"/>
      <c r="R13" s="120"/>
      <c r="S13" s="120"/>
      <c r="T13" s="120"/>
      <c r="U13" s="120"/>
      <c r="V13" s="120"/>
      <c r="W13" s="120"/>
      <c r="X13" s="120"/>
      <c r="Y13" s="120"/>
      <c r="Z13" s="120"/>
      <c r="AA13" s="120"/>
      <c r="AB13" s="120"/>
      <c r="AC13" s="120"/>
      <c r="AD13" s="120"/>
      <c r="AE13" s="120"/>
      <c r="AF13" s="128"/>
    </row>
    <row r="14" spans="1:32" x14ac:dyDescent="0.25">
      <c r="A14" s="26">
        <v>3</v>
      </c>
      <c r="B14" s="4" t="s">
        <v>16</v>
      </c>
      <c r="C14" s="73">
        <v>170</v>
      </c>
      <c r="D14" s="127"/>
      <c r="E14" s="120"/>
      <c r="F14" s="120"/>
      <c r="G14" s="120"/>
      <c r="H14" s="120"/>
      <c r="I14" s="362"/>
      <c r="J14" s="362"/>
      <c r="K14" s="362"/>
      <c r="L14" s="362"/>
      <c r="M14" s="362"/>
      <c r="N14" s="362"/>
      <c r="O14" s="362"/>
      <c r="P14" s="362"/>
      <c r="Q14" s="362"/>
      <c r="R14" s="362"/>
      <c r="S14" s="362"/>
      <c r="T14" s="362"/>
      <c r="U14" s="362"/>
      <c r="V14" s="362"/>
      <c r="W14" s="362"/>
      <c r="X14" s="362"/>
      <c r="Y14" s="362"/>
      <c r="Z14" s="120"/>
      <c r="AA14" s="120"/>
      <c r="AB14" s="120"/>
      <c r="AC14" s="120"/>
      <c r="AD14" s="120"/>
      <c r="AE14" s="120"/>
      <c r="AF14" s="128"/>
    </row>
    <row r="15" spans="1:32" x14ac:dyDescent="0.25">
      <c r="A15" s="26">
        <v>4</v>
      </c>
      <c r="B15" s="4" t="s">
        <v>253</v>
      </c>
      <c r="C15" s="73">
        <f>((15+15+14+13+18+20+12+13)/8)*2</f>
        <v>30</v>
      </c>
      <c r="D15" s="127"/>
      <c r="E15" s="120"/>
      <c r="F15" s="120"/>
      <c r="G15" s="120"/>
      <c r="H15" s="120"/>
      <c r="I15" s="120"/>
      <c r="J15" s="120"/>
      <c r="K15" s="120"/>
      <c r="L15" s="120"/>
      <c r="M15" s="120"/>
      <c r="N15" s="120"/>
      <c r="O15" s="120"/>
      <c r="P15" s="120"/>
      <c r="Q15" s="120"/>
      <c r="R15" s="120"/>
      <c r="S15" s="120"/>
      <c r="T15" s="120"/>
      <c r="U15" s="120"/>
      <c r="V15" s="120"/>
      <c r="W15" s="120"/>
      <c r="X15" s="120"/>
      <c r="Y15" s="120"/>
      <c r="Z15" s="362"/>
      <c r="AA15" s="362"/>
      <c r="AB15" s="362"/>
      <c r="AC15" s="120"/>
      <c r="AD15" s="120"/>
      <c r="AE15" s="120"/>
      <c r="AF15" s="128"/>
    </row>
    <row r="16" spans="1:32" ht="30.75" thickBot="1" x14ac:dyDescent="0.3">
      <c r="A16" s="32">
        <v>5</v>
      </c>
      <c r="B16" s="33" t="s">
        <v>248</v>
      </c>
      <c r="C16" s="119">
        <v>20</v>
      </c>
      <c r="D16" s="115"/>
      <c r="E16" s="116"/>
      <c r="F16" s="116"/>
      <c r="G16" s="116"/>
      <c r="H16" s="116"/>
      <c r="I16" s="116"/>
      <c r="J16" s="116"/>
      <c r="K16" s="116"/>
      <c r="L16" s="116"/>
      <c r="M16" s="116"/>
      <c r="N16" s="116"/>
      <c r="O16" s="116"/>
      <c r="P16" s="116"/>
      <c r="Q16" s="116"/>
      <c r="R16" s="116"/>
      <c r="S16" s="116"/>
      <c r="T16" s="116"/>
      <c r="U16" s="116"/>
      <c r="V16" s="116"/>
      <c r="W16" s="116"/>
      <c r="X16" s="116"/>
      <c r="Y16" s="116"/>
      <c r="Z16" s="116"/>
      <c r="AA16" s="116"/>
      <c r="AB16" s="116"/>
      <c r="AC16" s="362"/>
      <c r="AD16" s="362"/>
      <c r="AE16" s="116"/>
      <c r="AF16" s="117"/>
    </row>
    <row r="17" spans="1:32" ht="15.75" thickBot="1" x14ac:dyDescent="0.3">
      <c r="A17" s="236" t="s">
        <v>8</v>
      </c>
      <c r="B17" s="238"/>
      <c r="C17" s="51">
        <f>SUM(C12:C16)</f>
        <v>270</v>
      </c>
      <c r="D17" s="84"/>
      <c r="E17" s="83"/>
      <c r="F17" s="83"/>
      <c r="G17" s="83"/>
      <c r="H17" s="83"/>
      <c r="I17" s="83"/>
      <c r="J17" s="83"/>
      <c r="K17" s="83"/>
      <c r="L17" s="83"/>
      <c r="M17" s="83"/>
      <c r="N17" s="83"/>
      <c r="O17" s="83"/>
      <c r="P17" s="83"/>
      <c r="Q17" s="83"/>
      <c r="R17" s="83"/>
      <c r="S17" s="83"/>
      <c r="T17" s="83"/>
      <c r="U17" s="83"/>
      <c r="V17" s="83"/>
      <c r="W17" s="83"/>
      <c r="X17" s="83"/>
      <c r="Y17" s="83"/>
      <c r="Z17" s="83"/>
      <c r="AA17" s="83"/>
      <c r="AB17" s="83"/>
      <c r="AC17" s="83"/>
      <c r="AD17" s="83"/>
      <c r="AE17" s="83"/>
      <c r="AF17" s="85"/>
    </row>
    <row r="18" spans="1:32" ht="15.75" thickBot="1" x14ac:dyDescent="0.3">
      <c r="A18" s="236" t="s">
        <v>9</v>
      </c>
      <c r="B18" s="238"/>
      <c r="C18" s="236" t="s">
        <v>12</v>
      </c>
      <c r="D18" s="243"/>
      <c r="E18" s="243"/>
      <c r="F18" s="243"/>
      <c r="G18" s="238"/>
      <c r="H18" s="236" t="s">
        <v>13</v>
      </c>
      <c r="I18" s="243"/>
      <c r="J18" s="243"/>
      <c r="K18" s="243"/>
      <c r="L18" s="238"/>
      <c r="M18" s="268"/>
      <c r="N18" s="269"/>
      <c r="O18" s="269"/>
      <c r="P18" s="269"/>
      <c r="Q18" s="269"/>
      <c r="R18" s="269"/>
      <c r="S18" s="269"/>
      <c r="T18" s="269"/>
      <c r="U18" s="269"/>
      <c r="V18" s="269"/>
      <c r="W18" s="269"/>
      <c r="X18" s="269"/>
      <c r="Y18" s="269"/>
      <c r="Z18" s="269"/>
      <c r="AA18" s="269"/>
      <c r="AB18" s="269"/>
      <c r="AC18" s="269"/>
      <c r="AD18" s="269"/>
      <c r="AE18" s="269"/>
      <c r="AF18" s="270"/>
    </row>
    <row r="19" spans="1:32" x14ac:dyDescent="0.25">
      <c r="A19" s="239" t="s">
        <v>10</v>
      </c>
      <c r="B19" s="240"/>
      <c r="C19" s="359"/>
      <c r="D19" s="360"/>
      <c r="E19" s="360"/>
      <c r="F19" s="360"/>
      <c r="G19" s="361"/>
      <c r="H19" s="359"/>
      <c r="I19" s="360"/>
      <c r="J19" s="360"/>
      <c r="K19" s="360"/>
      <c r="L19" s="361"/>
      <c r="M19" s="271"/>
      <c r="N19" s="272"/>
      <c r="O19" s="272"/>
      <c r="P19" s="272"/>
      <c r="Q19" s="272"/>
      <c r="R19" s="272"/>
      <c r="S19" s="272"/>
      <c r="T19" s="272"/>
      <c r="U19" s="272"/>
      <c r="V19" s="272"/>
      <c r="W19" s="272"/>
      <c r="X19" s="272"/>
      <c r="Y19" s="272"/>
      <c r="Z19" s="272"/>
      <c r="AA19" s="272"/>
      <c r="AB19" s="272"/>
      <c r="AC19" s="272"/>
      <c r="AD19" s="272"/>
      <c r="AE19" s="272"/>
      <c r="AF19" s="273"/>
    </row>
    <row r="20" spans="1:32" ht="15.75" thickBot="1" x14ac:dyDescent="0.3">
      <c r="A20" s="241" t="s">
        <v>11</v>
      </c>
      <c r="B20" s="242"/>
      <c r="C20" s="355"/>
      <c r="D20" s="356"/>
      <c r="E20" s="356"/>
      <c r="F20" s="356"/>
      <c r="G20" s="357"/>
      <c r="H20" s="355"/>
      <c r="I20" s="356"/>
      <c r="J20" s="356"/>
      <c r="K20" s="356"/>
      <c r="L20" s="357"/>
      <c r="M20" s="274"/>
      <c r="N20" s="275"/>
      <c r="O20" s="275"/>
      <c r="P20" s="275"/>
      <c r="Q20" s="275"/>
      <c r="R20" s="275"/>
      <c r="S20" s="275"/>
      <c r="T20" s="275"/>
      <c r="U20" s="275"/>
      <c r="V20" s="275"/>
      <c r="W20" s="275"/>
      <c r="X20" s="275"/>
      <c r="Y20" s="275"/>
      <c r="Z20" s="275"/>
      <c r="AA20" s="275"/>
      <c r="AB20" s="275"/>
      <c r="AC20" s="275"/>
      <c r="AD20" s="275"/>
      <c r="AE20" s="275"/>
      <c r="AF20" s="276"/>
    </row>
    <row r="21" spans="1:32" x14ac:dyDescent="0.25">
      <c r="E21" s="272"/>
      <c r="F21" s="272"/>
      <c r="G21" s="272"/>
    </row>
  </sheetData>
  <mergeCells count="36">
    <mergeCell ref="E21:G21"/>
    <mergeCell ref="A17:B17"/>
    <mergeCell ref="A18:B18"/>
    <mergeCell ref="C18:G18"/>
    <mergeCell ref="H18:L18"/>
    <mergeCell ref="I9:L9"/>
    <mergeCell ref="M9:P9"/>
    <mergeCell ref="Q9:AF9"/>
    <mergeCell ref="M18:AF20"/>
    <mergeCell ref="A19:B19"/>
    <mergeCell ref="C19:G19"/>
    <mergeCell ref="H19:L19"/>
    <mergeCell ref="A20:B20"/>
    <mergeCell ref="C20:G20"/>
    <mergeCell ref="H20:L20"/>
    <mergeCell ref="A10:A11"/>
    <mergeCell ref="B10:B11"/>
    <mergeCell ref="C10:C11"/>
    <mergeCell ref="D10:AF10"/>
    <mergeCell ref="A9:B9"/>
    <mergeCell ref="D9:H9"/>
    <mergeCell ref="A7:AF7"/>
    <mergeCell ref="A8:B8"/>
    <mergeCell ref="D8:H8"/>
    <mergeCell ref="I8:L8"/>
    <mergeCell ref="M8:O8"/>
    <mergeCell ref="P8:T8"/>
    <mergeCell ref="U8:X8"/>
    <mergeCell ref="Y8:Z8"/>
    <mergeCell ref="AA8:AD8"/>
    <mergeCell ref="AE8:AF8"/>
    <mergeCell ref="D12:F12"/>
    <mergeCell ref="G13:H13"/>
    <mergeCell ref="I14:Y14"/>
    <mergeCell ref="Z15:AB15"/>
    <mergeCell ref="AC16:AD16"/>
  </mergeCells>
  <pageMargins left="0.7" right="0.7" top="0.75" bottom="0.75" header="0.3" footer="0.3"/>
  <pageSetup paperSize="9" orientation="portrait" horizontalDpi="0" verticalDpi="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0">
    <pageSetUpPr fitToPage="1"/>
  </sheetPr>
  <dimension ref="A6:L20"/>
  <sheetViews>
    <sheetView topLeftCell="A9" zoomScale="85" zoomScaleNormal="85" workbookViewId="0">
      <selection activeCell="F15" sqref="F15:H15"/>
    </sheetView>
  </sheetViews>
  <sheetFormatPr baseColWidth="10" defaultColWidth="19.7109375" defaultRowHeight="15" x14ac:dyDescent="0.25"/>
  <cols>
    <col min="1" max="1" width="12" style="12" bestFit="1" customWidth="1"/>
    <col min="2" max="2" width="19.7109375" style="12"/>
    <col min="3" max="3" width="11.5703125" style="12" bestFit="1" customWidth="1"/>
    <col min="4" max="4" width="19.28515625" style="12" bestFit="1" customWidth="1"/>
    <col min="5" max="5" width="19.5703125" style="12" bestFit="1" customWidth="1"/>
    <col min="6" max="6" width="25.42578125" style="12" bestFit="1" customWidth="1"/>
    <col min="7" max="7" width="20.7109375" style="12" bestFit="1" customWidth="1"/>
    <col min="8" max="8" width="17.7109375" style="12" bestFit="1" customWidth="1"/>
    <col min="9" max="9" width="8.28515625" style="12" customWidth="1"/>
    <col min="10" max="10" width="18" style="12" bestFit="1" customWidth="1"/>
    <col min="11" max="11" width="8.28515625" style="12" customWidth="1"/>
    <col min="12" max="16384" width="19.7109375" style="12"/>
  </cols>
  <sheetData>
    <row r="6" spans="1:12" ht="15.75" thickBot="1" x14ac:dyDescent="0.3"/>
    <row r="7" spans="1:12" ht="15.75" thickBot="1" x14ac:dyDescent="0.3">
      <c r="A7" s="236" t="s">
        <v>130</v>
      </c>
      <c r="B7" s="243"/>
      <c r="C7" s="243"/>
      <c r="D7" s="243"/>
      <c r="E7" s="243"/>
      <c r="F7" s="243"/>
      <c r="G7" s="243"/>
      <c r="H7" s="243"/>
      <c r="I7" s="243"/>
      <c r="J7" s="243"/>
      <c r="K7" s="238"/>
    </row>
    <row r="8" spans="1:12" ht="15.75" thickBot="1" x14ac:dyDescent="0.3">
      <c r="A8" s="260" t="s">
        <v>0</v>
      </c>
      <c r="B8" s="263"/>
      <c r="C8" s="13">
        <v>43605</v>
      </c>
      <c r="D8" s="56" t="s">
        <v>7</v>
      </c>
      <c r="E8" s="46" t="s">
        <v>142</v>
      </c>
      <c r="F8" s="56" t="s">
        <v>1</v>
      </c>
      <c r="G8" s="46" t="s">
        <v>78</v>
      </c>
      <c r="H8" s="56" t="s">
        <v>2</v>
      </c>
      <c r="I8" s="45">
        <v>1</v>
      </c>
      <c r="J8" s="56" t="s">
        <v>3</v>
      </c>
      <c r="K8" s="34">
        <v>5</v>
      </c>
    </row>
    <row r="9" spans="1:12" ht="15.75" thickBot="1" x14ac:dyDescent="0.3">
      <c r="A9" s="252" t="s">
        <v>21</v>
      </c>
      <c r="B9" s="253"/>
      <c r="C9" s="14"/>
      <c r="D9" s="56" t="s">
        <v>23</v>
      </c>
      <c r="E9" s="47" t="s">
        <v>52</v>
      </c>
      <c r="F9" s="56" t="s">
        <v>43</v>
      </c>
      <c r="G9" s="384" t="s">
        <v>76</v>
      </c>
      <c r="H9" s="385"/>
      <c r="I9" s="385"/>
      <c r="J9" s="385"/>
      <c r="K9" s="386"/>
    </row>
    <row r="10" spans="1:12" ht="15.75" customHeight="1" thickBot="1" x14ac:dyDescent="0.3">
      <c r="A10" s="57" t="s">
        <v>4</v>
      </c>
      <c r="B10" s="301" t="s">
        <v>146</v>
      </c>
      <c r="C10" s="302"/>
      <c r="D10" s="303"/>
      <c r="E10" s="57" t="s">
        <v>132</v>
      </c>
      <c r="F10" s="236" t="s">
        <v>131</v>
      </c>
      <c r="G10" s="243"/>
      <c r="H10" s="238"/>
      <c r="I10" s="236" t="s">
        <v>135</v>
      </c>
      <c r="J10" s="243"/>
      <c r="K10" s="238"/>
    </row>
    <row r="11" spans="1:12" ht="116.25" customHeight="1" x14ac:dyDescent="0.25">
      <c r="A11" s="44">
        <v>1</v>
      </c>
      <c r="B11" s="477" t="s">
        <v>77</v>
      </c>
      <c r="C11" s="477"/>
      <c r="D11" s="478"/>
      <c r="E11" s="25"/>
      <c r="F11" s="372" t="s">
        <v>246</v>
      </c>
      <c r="G11" s="373"/>
      <c r="H11" s="374"/>
      <c r="I11" s="416"/>
      <c r="J11" s="417"/>
      <c r="K11" s="418"/>
      <c r="L11"/>
    </row>
    <row r="12" spans="1:12" ht="84" customHeight="1" x14ac:dyDescent="0.25">
      <c r="A12" s="3">
        <v>2</v>
      </c>
      <c r="B12" s="467" t="s">
        <v>249</v>
      </c>
      <c r="C12" s="467"/>
      <c r="D12" s="468"/>
      <c r="E12" s="27"/>
      <c r="F12" s="372" t="s">
        <v>250</v>
      </c>
      <c r="G12" s="373"/>
      <c r="H12" s="374"/>
      <c r="I12" s="410"/>
      <c r="J12" s="411"/>
      <c r="K12" s="412"/>
    </row>
    <row r="13" spans="1:12" ht="115.5" customHeight="1" x14ac:dyDescent="0.25">
      <c r="A13" s="3">
        <v>3</v>
      </c>
      <c r="B13" s="467" t="s">
        <v>16</v>
      </c>
      <c r="C13" s="467"/>
      <c r="D13" s="468"/>
      <c r="E13" s="27"/>
      <c r="F13" s="372" t="s">
        <v>251</v>
      </c>
      <c r="G13" s="373"/>
      <c r="H13" s="374"/>
      <c r="I13" s="410"/>
      <c r="J13" s="411"/>
      <c r="K13" s="412"/>
    </row>
    <row r="14" spans="1:12" ht="179.25" customHeight="1" x14ac:dyDescent="0.25">
      <c r="A14" s="3">
        <v>4</v>
      </c>
      <c r="B14" s="467" t="s">
        <v>253</v>
      </c>
      <c r="C14" s="467"/>
      <c r="D14" s="468"/>
      <c r="E14" s="27"/>
      <c r="F14" s="469" t="s">
        <v>252</v>
      </c>
      <c r="G14" s="470"/>
      <c r="H14" s="471"/>
      <c r="I14" s="474"/>
      <c r="J14" s="475"/>
      <c r="K14" s="476"/>
    </row>
    <row r="15" spans="1:12" ht="134.25" customHeight="1" thickBot="1" x14ac:dyDescent="0.3">
      <c r="A15" s="5">
        <v>5</v>
      </c>
      <c r="B15" s="472" t="s">
        <v>248</v>
      </c>
      <c r="C15" s="472"/>
      <c r="D15" s="473"/>
      <c r="E15" s="38"/>
      <c r="F15" s="372" t="s">
        <v>247</v>
      </c>
      <c r="G15" s="373"/>
      <c r="H15" s="374"/>
      <c r="I15" s="410"/>
      <c r="J15" s="411"/>
      <c r="K15" s="412"/>
    </row>
    <row r="16" spans="1:12" ht="46.5" customHeight="1" thickBot="1" x14ac:dyDescent="0.3">
      <c r="A16" s="325" t="s">
        <v>134</v>
      </c>
      <c r="B16" s="326"/>
      <c r="C16" s="326"/>
      <c r="D16" s="326"/>
      <c r="E16" s="327"/>
      <c r="F16" s="328" t="s">
        <v>133</v>
      </c>
      <c r="G16" s="328"/>
      <c r="H16" s="328"/>
      <c r="I16" s="328"/>
      <c r="J16" s="328"/>
      <c r="K16" s="329"/>
    </row>
    <row r="17" spans="1:11" ht="15.75" thickBot="1" x14ac:dyDescent="0.3">
      <c r="A17" s="260" t="s">
        <v>9</v>
      </c>
      <c r="B17" s="262"/>
      <c r="C17" s="236" t="s">
        <v>12</v>
      </c>
      <c r="D17" s="243"/>
      <c r="E17" s="238"/>
      <c r="F17" s="236" t="s">
        <v>13</v>
      </c>
      <c r="G17" s="238"/>
      <c r="H17" s="330"/>
      <c r="I17" s="331"/>
      <c r="J17" s="331"/>
      <c r="K17" s="332"/>
    </row>
    <row r="18" spans="1:11" x14ac:dyDescent="0.25">
      <c r="A18" s="339" t="s">
        <v>10</v>
      </c>
      <c r="B18" s="340"/>
      <c r="C18" s="393"/>
      <c r="D18" s="394"/>
      <c r="E18" s="395"/>
      <c r="F18" s="393"/>
      <c r="G18" s="395"/>
      <c r="H18" s="333"/>
      <c r="I18" s="334"/>
      <c r="J18" s="334"/>
      <c r="K18" s="335"/>
    </row>
    <row r="19" spans="1:11" ht="15.75" thickBot="1" x14ac:dyDescent="0.3">
      <c r="A19" s="344" t="s">
        <v>11</v>
      </c>
      <c r="B19" s="345"/>
      <c r="C19" s="396"/>
      <c r="D19" s="397"/>
      <c r="E19" s="398"/>
      <c r="F19" s="396"/>
      <c r="G19" s="398"/>
      <c r="H19" s="336"/>
      <c r="I19" s="337"/>
      <c r="J19" s="337"/>
      <c r="K19" s="338"/>
    </row>
    <row r="20" spans="1:11" x14ac:dyDescent="0.25">
      <c r="E20" s="272"/>
      <c r="F20" s="272"/>
      <c r="G20" s="272"/>
    </row>
  </sheetData>
  <mergeCells count="35">
    <mergeCell ref="A7:K7"/>
    <mergeCell ref="A8:B8"/>
    <mergeCell ref="A9:B9"/>
    <mergeCell ref="G9:K9"/>
    <mergeCell ref="B10:D10"/>
    <mergeCell ref="F10:H10"/>
    <mergeCell ref="I10:K10"/>
    <mergeCell ref="B11:D11"/>
    <mergeCell ref="F11:H11"/>
    <mergeCell ref="I11:K11"/>
    <mergeCell ref="B12:D12"/>
    <mergeCell ref="F12:H12"/>
    <mergeCell ref="I12:K12"/>
    <mergeCell ref="B13:D13"/>
    <mergeCell ref="F13:H13"/>
    <mergeCell ref="I13:K13"/>
    <mergeCell ref="B15:D15"/>
    <mergeCell ref="F15:H15"/>
    <mergeCell ref="I15:K15"/>
    <mergeCell ref="I14:K14"/>
    <mergeCell ref="E20:G20"/>
    <mergeCell ref="B14:D14"/>
    <mergeCell ref="F14:H14"/>
    <mergeCell ref="A16:E16"/>
    <mergeCell ref="F16:K16"/>
    <mergeCell ref="A17:B17"/>
    <mergeCell ref="C17:E17"/>
    <mergeCell ref="F17:G17"/>
    <mergeCell ref="H17:K19"/>
    <mergeCell ref="A18:B18"/>
    <mergeCell ref="C18:E18"/>
    <mergeCell ref="F18:G18"/>
    <mergeCell ref="A19:B19"/>
    <mergeCell ref="C19:E19"/>
    <mergeCell ref="F19:G19"/>
  </mergeCells>
  <pageMargins left="0.70866141732283472" right="0.70866141732283472" top="0.74803149606299213" bottom="0.74803149606299213" header="0.31496062992125984" footer="0.31496062992125984"/>
  <pageSetup scale="69" orientation="landscape" horizontalDpi="300" verticalDpi="300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1"/>
  <dimension ref="A6:AU27"/>
  <sheetViews>
    <sheetView topLeftCell="A3" workbookViewId="0">
      <selection activeCell="C10" sqref="C10:C11"/>
    </sheetView>
  </sheetViews>
  <sheetFormatPr baseColWidth="10" defaultRowHeight="15" x14ac:dyDescent="0.25"/>
  <cols>
    <col min="1" max="1" width="4.5703125" style="12" bestFit="1" customWidth="1"/>
    <col min="2" max="2" width="56.140625" style="12" customWidth="1"/>
    <col min="3" max="3" width="24" style="12" bestFit="1" customWidth="1"/>
    <col min="4" max="4" width="5.5703125" style="12" customWidth="1"/>
    <col min="5" max="5" width="2.42578125" style="12" customWidth="1"/>
    <col min="6" max="6" width="1.42578125" style="93" customWidth="1"/>
    <col min="7" max="7" width="1.28515625" style="12" customWidth="1"/>
    <col min="8" max="9" width="5.5703125" style="12" customWidth="1"/>
    <col min="10" max="10" width="2.140625" style="12" customWidth="1"/>
    <col min="11" max="11" width="2.85546875" style="93" customWidth="1"/>
    <col min="12" max="12" width="1.42578125" style="12" customWidth="1"/>
    <col min="13" max="16" width="5.5703125" style="12" customWidth="1"/>
    <col min="17" max="17" width="3.140625" style="12" customWidth="1"/>
    <col min="18" max="19" width="2.5703125" style="12" customWidth="1"/>
    <col min="20" max="28" width="5.5703125" style="12" customWidth="1"/>
    <col min="29" max="30" width="1.7109375" style="93" customWidth="1"/>
    <col min="31" max="31" width="2.42578125" style="12" customWidth="1"/>
    <col min="32" max="38" width="5.5703125" style="12" customWidth="1"/>
    <col min="39" max="39" width="5.7109375" style="12" bestFit="1" customWidth="1"/>
    <col min="40" max="40" width="5.7109375" style="93" bestFit="1" customWidth="1"/>
    <col min="41" max="41" width="3.140625" style="93" customWidth="1"/>
    <col min="42" max="43" width="3" style="12" customWidth="1"/>
    <col min="44" max="44" width="3.42578125" style="12" customWidth="1"/>
    <col min="45" max="45" width="7.85546875" style="12" customWidth="1"/>
    <col min="46" max="46" width="5.5703125" style="12" customWidth="1"/>
    <col min="47" max="47" width="7" style="12" customWidth="1"/>
    <col min="48" max="16384" width="11.42578125" style="12"/>
  </cols>
  <sheetData>
    <row r="6" spans="1:47" ht="15.75" thickBot="1" x14ac:dyDescent="0.3"/>
    <row r="7" spans="1:47" ht="16.5" customHeight="1" thickBot="1" x14ac:dyDescent="0.3">
      <c r="A7" s="260" t="s">
        <v>20</v>
      </c>
      <c r="B7" s="261"/>
      <c r="C7" s="261"/>
      <c r="D7" s="261"/>
      <c r="E7" s="261"/>
      <c r="F7" s="261"/>
      <c r="G7" s="261"/>
      <c r="H7" s="261"/>
      <c r="I7" s="261"/>
      <c r="J7" s="261"/>
      <c r="K7" s="261"/>
      <c r="L7" s="261"/>
      <c r="M7" s="261"/>
      <c r="N7" s="261"/>
      <c r="O7" s="261"/>
      <c r="P7" s="261"/>
      <c r="Q7" s="261"/>
      <c r="R7" s="261"/>
      <c r="S7" s="261"/>
      <c r="T7" s="261"/>
      <c r="U7" s="261"/>
      <c r="V7" s="261"/>
      <c r="W7" s="261"/>
      <c r="X7" s="261"/>
      <c r="Y7" s="261"/>
      <c r="Z7" s="261"/>
      <c r="AA7" s="261"/>
      <c r="AB7" s="261"/>
      <c r="AC7" s="261"/>
      <c r="AD7" s="261"/>
      <c r="AE7" s="261"/>
      <c r="AF7" s="261"/>
      <c r="AG7" s="261"/>
      <c r="AH7" s="261"/>
      <c r="AI7" s="261"/>
      <c r="AJ7" s="261"/>
      <c r="AK7" s="261"/>
      <c r="AL7" s="261"/>
      <c r="AM7" s="261"/>
      <c r="AN7" s="261"/>
      <c r="AO7" s="261"/>
      <c r="AP7" s="261"/>
      <c r="AQ7" s="261"/>
      <c r="AR7" s="261"/>
      <c r="AS7" s="261"/>
      <c r="AT7" s="261"/>
      <c r="AU7" s="262"/>
    </row>
    <row r="8" spans="1:47" ht="15.75" thickBot="1" x14ac:dyDescent="0.3">
      <c r="A8" s="260" t="s">
        <v>0</v>
      </c>
      <c r="B8" s="263"/>
      <c r="C8" s="13">
        <v>43605</v>
      </c>
      <c r="D8" s="260" t="s">
        <v>7</v>
      </c>
      <c r="E8" s="406"/>
      <c r="F8" s="406"/>
      <c r="G8" s="261"/>
      <c r="H8" s="261"/>
      <c r="I8" s="261"/>
      <c r="J8" s="263"/>
      <c r="K8" s="263"/>
      <c r="L8" s="262"/>
      <c r="M8" s="350" t="s">
        <v>254</v>
      </c>
      <c r="N8" s="351"/>
      <c r="O8" s="351"/>
      <c r="P8" s="351"/>
      <c r="Q8" s="351"/>
      <c r="R8" s="351"/>
      <c r="S8" s="351"/>
      <c r="T8" s="351"/>
      <c r="U8" s="351"/>
      <c r="V8" s="352"/>
      <c r="W8" s="260" t="s">
        <v>1</v>
      </c>
      <c r="X8" s="261"/>
      <c r="Y8" s="262"/>
      <c r="Z8" s="350" t="s">
        <v>256</v>
      </c>
      <c r="AA8" s="351"/>
      <c r="AB8" s="351"/>
      <c r="AC8" s="351"/>
      <c r="AD8" s="351"/>
      <c r="AE8" s="351"/>
      <c r="AF8" s="351"/>
      <c r="AG8" s="352"/>
      <c r="AH8" s="260" t="s">
        <v>2</v>
      </c>
      <c r="AI8" s="261"/>
      <c r="AJ8" s="261"/>
      <c r="AK8" s="262"/>
      <c r="AL8" s="419">
        <v>1</v>
      </c>
      <c r="AM8" s="420"/>
      <c r="AN8" s="420"/>
      <c r="AO8" s="353"/>
      <c r="AP8" s="261" t="s">
        <v>3</v>
      </c>
      <c r="AQ8" s="261"/>
      <c r="AR8" s="261"/>
      <c r="AS8" s="262"/>
      <c r="AT8" s="353">
        <v>12</v>
      </c>
      <c r="AU8" s="352"/>
    </row>
    <row r="9" spans="1:47" ht="15.75" thickBot="1" x14ac:dyDescent="0.3">
      <c r="A9" s="252" t="s">
        <v>21</v>
      </c>
      <c r="B9" s="253"/>
      <c r="C9" s="14" t="s">
        <v>80</v>
      </c>
      <c r="D9" s="252" t="s">
        <v>23</v>
      </c>
      <c r="E9" s="479"/>
      <c r="F9" s="479"/>
      <c r="G9" s="346"/>
      <c r="H9" s="346"/>
      <c r="I9" s="346"/>
      <c r="J9" s="253"/>
      <c r="K9" s="253"/>
      <c r="L9" s="280"/>
      <c r="M9" s="347" t="s">
        <v>52</v>
      </c>
      <c r="N9" s="348"/>
      <c r="O9" s="348"/>
      <c r="P9" s="348"/>
      <c r="Q9" s="348"/>
      <c r="R9" s="348"/>
      <c r="S9" s="348"/>
      <c r="T9" s="348"/>
      <c r="U9" s="348"/>
      <c r="V9" s="349"/>
      <c r="W9" s="283" t="s">
        <v>43</v>
      </c>
      <c r="X9" s="284"/>
      <c r="Y9" s="284"/>
      <c r="Z9" s="284"/>
      <c r="AA9" s="284"/>
      <c r="AB9" s="237"/>
      <c r="AC9" s="434" t="s">
        <v>88</v>
      </c>
      <c r="AD9" s="482"/>
      <c r="AE9" s="482"/>
      <c r="AF9" s="482"/>
      <c r="AG9" s="482"/>
      <c r="AH9" s="482"/>
      <c r="AI9" s="482"/>
      <c r="AJ9" s="482"/>
      <c r="AK9" s="482"/>
      <c r="AL9" s="482"/>
      <c r="AM9" s="482"/>
      <c r="AN9" s="482"/>
      <c r="AO9" s="482"/>
      <c r="AP9" s="482"/>
      <c r="AQ9" s="482"/>
      <c r="AR9" s="482"/>
      <c r="AS9" s="482"/>
      <c r="AT9" s="482"/>
      <c r="AU9" s="435"/>
    </row>
    <row r="10" spans="1:47" ht="15.75" thickBot="1" x14ac:dyDescent="0.3">
      <c r="A10" s="288" t="s">
        <v>4</v>
      </c>
      <c r="B10" s="290" t="s">
        <v>146</v>
      </c>
      <c r="C10" s="288" t="s">
        <v>5</v>
      </c>
      <c r="D10" s="292" t="s">
        <v>366</v>
      </c>
      <c r="E10" s="292"/>
      <c r="F10" s="292"/>
      <c r="G10" s="293"/>
      <c r="H10" s="293"/>
      <c r="I10" s="293"/>
      <c r="J10" s="293"/>
      <c r="K10" s="293"/>
      <c r="L10" s="293"/>
      <c r="M10" s="293"/>
      <c r="N10" s="293"/>
      <c r="O10" s="293"/>
      <c r="P10" s="293"/>
      <c r="Q10" s="293"/>
      <c r="R10" s="293"/>
      <c r="S10" s="293"/>
      <c r="T10" s="293"/>
      <c r="U10" s="293"/>
      <c r="V10" s="293"/>
      <c r="W10" s="293"/>
      <c r="X10" s="293"/>
      <c r="Y10" s="293"/>
      <c r="Z10" s="293"/>
      <c r="AA10" s="293"/>
      <c r="AB10" s="293"/>
      <c r="AC10" s="293"/>
      <c r="AD10" s="293"/>
      <c r="AE10" s="293"/>
      <c r="AF10" s="293"/>
      <c r="AG10" s="293"/>
      <c r="AH10" s="293"/>
      <c r="AI10" s="293"/>
      <c r="AJ10" s="293"/>
      <c r="AK10" s="293"/>
      <c r="AL10" s="293"/>
      <c r="AM10" s="293"/>
      <c r="AN10" s="293"/>
      <c r="AO10" s="293"/>
      <c r="AP10" s="293"/>
      <c r="AQ10" s="293"/>
      <c r="AR10" s="293"/>
      <c r="AS10" s="293"/>
      <c r="AT10" s="293"/>
      <c r="AU10" s="294"/>
    </row>
    <row r="11" spans="1:47" ht="15.75" thickBot="1" x14ac:dyDescent="0.3">
      <c r="A11" s="289"/>
      <c r="B11" s="291"/>
      <c r="C11" s="289"/>
      <c r="D11" s="66" t="s">
        <v>367</v>
      </c>
      <c r="E11" s="430" t="s">
        <v>368</v>
      </c>
      <c r="F11" s="441"/>
      <c r="G11" s="440"/>
      <c r="H11" s="90" t="s">
        <v>369</v>
      </c>
      <c r="I11" s="90" t="s">
        <v>370</v>
      </c>
      <c r="J11" s="430" t="s">
        <v>371</v>
      </c>
      <c r="K11" s="441"/>
      <c r="L11" s="440"/>
      <c r="M11" s="90" t="s">
        <v>372</v>
      </c>
      <c r="N11" s="90" t="s">
        <v>373</v>
      </c>
      <c r="O11" s="90" t="s">
        <v>374</v>
      </c>
      <c r="P11" s="90" t="s">
        <v>375</v>
      </c>
      <c r="Q11" s="182" t="s">
        <v>376</v>
      </c>
      <c r="R11" s="183"/>
      <c r="S11" s="430" t="s">
        <v>377</v>
      </c>
      <c r="T11" s="440"/>
      <c r="U11" s="90" t="s">
        <v>378</v>
      </c>
      <c r="V11" s="90" t="s">
        <v>379</v>
      </c>
      <c r="W11" s="90" t="s">
        <v>380</v>
      </c>
      <c r="X11" s="90" t="s">
        <v>381</v>
      </c>
      <c r="Y11" s="90" t="s">
        <v>382</v>
      </c>
      <c r="Z11" s="90" t="s">
        <v>383</v>
      </c>
      <c r="AA11" s="90" t="s">
        <v>384</v>
      </c>
      <c r="AB11" s="90" t="s">
        <v>385</v>
      </c>
      <c r="AC11" s="430" t="s">
        <v>386</v>
      </c>
      <c r="AD11" s="441"/>
      <c r="AE11" s="440"/>
      <c r="AF11" s="90" t="s">
        <v>387</v>
      </c>
      <c r="AG11" s="90" t="s">
        <v>388</v>
      </c>
      <c r="AH11" s="90" t="s">
        <v>389</v>
      </c>
      <c r="AI11" s="90" t="s">
        <v>390</v>
      </c>
      <c r="AJ11" s="90" t="s">
        <v>391</v>
      </c>
      <c r="AK11" s="90" t="s">
        <v>392</v>
      </c>
      <c r="AL11" s="90" t="s">
        <v>393</v>
      </c>
      <c r="AM11" s="90" t="s">
        <v>394</v>
      </c>
      <c r="AN11" s="164" t="s">
        <v>395</v>
      </c>
      <c r="AO11" s="430" t="s">
        <v>396</v>
      </c>
      <c r="AP11" s="440"/>
      <c r="AQ11" s="430" t="s">
        <v>397</v>
      </c>
      <c r="AR11" s="440"/>
      <c r="AS11" s="90" t="s">
        <v>398</v>
      </c>
      <c r="AT11" s="90" t="s">
        <v>399</v>
      </c>
      <c r="AU11" s="90" t="s">
        <v>510</v>
      </c>
    </row>
    <row r="12" spans="1:47" x14ac:dyDescent="0.25">
      <c r="A12" s="26">
        <v>1</v>
      </c>
      <c r="B12" s="36" t="s">
        <v>16</v>
      </c>
      <c r="C12" s="187">
        <f>180/60</f>
        <v>3</v>
      </c>
      <c r="D12" s="452"/>
      <c r="E12" s="454"/>
      <c r="F12" s="110"/>
      <c r="G12" s="154"/>
      <c r="H12" s="154"/>
      <c r="I12" s="154"/>
      <c r="J12" s="154"/>
      <c r="K12" s="110"/>
      <c r="L12" s="154"/>
      <c r="M12" s="154"/>
      <c r="N12" s="154"/>
      <c r="O12" s="154"/>
      <c r="P12" s="154"/>
      <c r="Q12" s="154"/>
      <c r="R12" s="154"/>
      <c r="S12" s="154"/>
      <c r="T12" s="154"/>
      <c r="U12" s="154"/>
      <c r="V12" s="154"/>
      <c r="W12" s="154"/>
      <c r="X12" s="154"/>
      <c r="Y12" s="154"/>
      <c r="Z12" s="154"/>
      <c r="AA12" s="154"/>
      <c r="AB12" s="154"/>
      <c r="AC12" s="110"/>
      <c r="AD12" s="110"/>
      <c r="AE12" s="154"/>
      <c r="AF12" s="154"/>
      <c r="AG12" s="154"/>
      <c r="AH12" s="154"/>
      <c r="AI12" s="154"/>
      <c r="AJ12" s="154"/>
      <c r="AK12" s="154"/>
      <c r="AL12" s="154"/>
      <c r="AM12" s="154"/>
      <c r="AN12" s="110"/>
      <c r="AO12" s="110"/>
      <c r="AP12" s="154"/>
      <c r="AQ12" s="154"/>
      <c r="AR12" s="154"/>
      <c r="AS12" s="154"/>
      <c r="AT12" s="154"/>
      <c r="AU12" s="155"/>
    </row>
    <row r="13" spans="1:47" x14ac:dyDescent="0.25">
      <c r="A13" s="26">
        <v>2</v>
      </c>
      <c r="B13" s="36" t="s">
        <v>258</v>
      </c>
      <c r="C13" s="187">
        <f>(((21+20+24+20+30+20)/6)/60)*2</f>
        <v>0.75</v>
      </c>
      <c r="D13" s="156"/>
      <c r="E13" s="148"/>
      <c r="F13" s="143"/>
      <c r="G13" s="148"/>
      <c r="H13" s="148"/>
      <c r="I13" s="148"/>
      <c r="J13" s="148"/>
      <c r="K13" s="162"/>
      <c r="L13" s="148"/>
      <c r="M13" s="148"/>
      <c r="N13" s="148"/>
      <c r="O13" s="148"/>
      <c r="P13" s="148"/>
      <c r="Q13" s="148"/>
      <c r="R13" s="148"/>
      <c r="S13" s="148"/>
      <c r="T13" s="148"/>
      <c r="U13" s="148"/>
      <c r="V13" s="148"/>
      <c r="W13" s="148"/>
      <c r="X13" s="148"/>
      <c r="Y13" s="148"/>
      <c r="Z13" s="148"/>
      <c r="AA13" s="148"/>
      <c r="AB13" s="148"/>
      <c r="AC13" s="162"/>
      <c r="AD13" s="162"/>
      <c r="AE13" s="148"/>
      <c r="AF13" s="148"/>
      <c r="AG13" s="148"/>
      <c r="AH13" s="148"/>
      <c r="AI13" s="148"/>
      <c r="AJ13" s="148"/>
      <c r="AK13" s="148"/>
      <c r="AL13" s="148"/>
      <c r="AM13" s="148"/>
      <c r="AN13" s="162"/>
      <c r="AO13" s="162"/>
      <c r="AP13" s="148"/>
      <c r="AQ13" s="148"/>
      <c r="AR13" s="148"/>
      <c r="AS13" s="148"/>
      <c r="AT13" s="148"/>
      <c r="AU13" s="157"/>
    </row>
    <row r="14" spans="1:47" x14ac:dyDescent="0.25">
      <c r="A14" s="26">
        <v>3</v>
      </c>
      <c r="B14" s="36" t="s">
        <v>82</v>
      </c>
      <c r="C14" s="187">
        <f>5</f>
        <v>5</v>
      </c>
      <c r="D14" s="156"/>
      <c r="E14" s="148"/>
      <c r="F14" s="162"/>
      <c r="G14" s="362"/>
      <c r="H14" s="362"/>
      <c r="I14" s="362"/>
      <c r="J14" s="362"/>
      <c r="K14" s="162"/>
      <c r="L14" s="148"/>
      <c r="M14" s="148"/>
      <c r="N14" s="148"/>
      <c r="O14" s="148"/>
      <c r="P14" s="148"/>
      <c r="Q14" s="148"/>
      <c r="R14" s="148"/>
      <c r="S14" s="148"/>
      <c r="T14" s="148"/>
      <c r="U14" s="148"/>
      <c r="V14" s="148"/>
      <c r="W14" s="148"/>
      <c r="X14" s="148"/>
      <c r="Y14" s="148"/>
      <c r="Z14" s="148"/>
      <c r="AA14" s="148"/>
      <c r="AB14" s="148"/>
      <c r="AC14" s="162"/>
      <c r="AD14" s="162"/>
      <c r="AE14" s="148"/>
      <c r="AF14" s="148"/>
      <c r="AG14" s="148"/>
      <c r="AH14" s="148"/>
      <c r="AI14" s="148"/>
      <c r="AJ14" s="148"/>
      <c r="AK14" s="148"/>
      <c r="AL14" s="148"/>
      <c r="AM14" s="148"/>
      <c r="AN14" s="162"/>
      <c r="AO14" s="162"/>
      <c r="AP14" s="148"/>
      <c r="AQ14" s="148"/>
      <c r="AR14" s="148"/>
      <c r="AS14" s="148"/>
      <c r="AT14" s="148"/>
      <c r="AU14" s="157"/>
    </row>
    <row r="15" spans="1:47" x14ac:dyDescent="0.25">
      <c r="A15" s="26">
        <v>4</v>
      </c>
      <c r="B15" s="36" t="s">
        <v>261</v>
      </c>
      <c r="C15" s="187">
        <f>(((21+20+24+20+30+20)/6)/60)*2</f>
        <v>0.75</v>
      </c>
      <c r="D15" s="156"/>
      <c r="E15" s="148"/>
      <c r="F15" s="162"/>
      <c r="G15" s="148"/>
      <c r="H15" s="148"/>
      <c r="I15" s="148"/>
      <c r="J15" s="148"/>
      <c r="K15" s="143"/>
      <c r="L15" s="148"/>
      <c r="M15" s="148"/>
      <c r="N15" s="148"/>
      <c r="O15" s="148"/>
      <c r="P15" s="148"/>
      <c r="Q15" s="148"/>
      <c r="R15" s="148"/>
      <c r="S15" s="148"/>
      <c r="T15" s="148"/>
      <c r="U15" s="148"/>
      <c r="V15" s="148"/>
      <c r="W15" s="148"/>
      <c r="X15" s="148"/>
      <c r="Y15" s="148"/>
      <c r="Z15" s="148"/>
      <c r="AA15" s="148"/>
      <c r="AB15" s="148"/>
      <c r="AC15" s="162"/>
      <c r="AD15" s="162"/>
      <c r="AE15" s="148"/>
      <c r="AF15" s="148"/>
      <c r="AG15" s="148"/>
      <c r="AH15" s="148"/>
      <c r="AI15" s="148"/>
      <c r="AJ15" s="148"/>
      <c r="AK15" s="148"/>
      <c r="AL15" s="148"/>
      <c r="AM15" s="148"/>
      <c r="AN15" s="162"/>
      <c r="AO15" s="162"/>
      <c r="AP15" s="148"/>
      <c r="AQ15" s="148"/>
      <c r="AR15" s="148"/>
      <c r="AS15" s="148"/>
      <c r="AT15" s="148"/>
      <c r="AU15" s="157"/>
    </row>
    <row r="16" spans="1:47" x14ac:dyDescent="0.25">
      <c r="A16" s="26">
        <v>5</v>
      </c>
      <c r="B16" s="36" t="s">
        <v>83</v>
      </c>
      <c r="C16" s="187">
        <f>10</f>
        <v>10</v>
      </c>
      <c r="D16" s="156"/>
      <c r="E16" s="148"/>
      <c r="F16" s="162"/>
      <c r="G16" s="148"/>
      <c r="H16" s="148"/>
      <c r="I16" s="148"/>
      <c r="J16" s="148"/>
      <c r="K16" s="162"/>
      <c r="L16" s="362"/>
      <c r="M16" s="362"/>
      <c r="N16" s="362"/>
      <c r="O16" s="362"/>
      <c r="P16" s="362"/>
      <c r="Q16" s="362"/>
      <c r="R16" s="148"/>
      <c r="S16" s="148"/>
      <c r="T16" s="148"/>
      <c r="U16" s="148"/>
      <c r="V16" s="148"/>
      <c r="W16" s="148"/>
      <c r="X16" s="148"/>
      <c r="Y16" s="148"/>
      <c r="Z16" s="148"/>
      <c r="AA16" s="148"/>
      <c r="AB16" s="148"/>
      <c r="AC16" s="162"/>
      <c r="AD16" s="162"/>
      <c r="AE16" s="148"/>
      <c r="AF16" s="148"/>
      <c r="AG16" s="148"/>
      <c r="AH16" s="148"/>
      <c r="AI16" s="148"/>
      <c r="AJ16" s="148"/>
      <c r="AK16" s="148"/>
      <c r="AL16" s="148"/>
      <c r="AM16" s="148"/>
      <c r="AN16" s="162"/>
      <c r="AO16" s="162"/>
      <c r="AP16" s="148"/>
      <c r="AQ16" s="148"/>
      <c r="AR16" s="148"/>
      <c r="AS16" s="148"/>
      <c r="AT16" s="148"/>
      <c r="AU16" s="157"/>
    </row>
    <row r="17" spans="1:47" x14ac:dyDescent="0.25">
      <c r="A17" s="26">
        <v>6</v>
      </c>
      <c r="B17" s="36" t="s">
        <v>264</v>
      </c>
      <c r="C17" s="187">
        <f>(((21+20+24+20+30+20)/6)/60)*2</f>
        <v>0.75</v>
      </c>
      <c r="D17" s="156"/>
      <c r="E17" s="148"/>
      <c r="F17" s="162"/>
      <c r="G17" s="148"/>
      <c r="H17" s="148"/>
      <c r="I17" s="148"/>
      <c r="J17" s="148"/>
      <c r="K17" s="162"/>
      <c r="L17" s="148"/>
      <c r="M17" s="148"/>
      <c r="N17" s="148"/>
      <c r="O17" s="148"/>
      <c r="P17" s="148"/>
      <c r="Q17" s="148"/>
      <c r="R17" s="362"/>
      <c r="S17" s="362"/>
      <c r="T17" s="148"/>
      <c r="U17" s="148"/>
      <c r="V17" s="148"/>
      <c r="W17" s="148"/>
      <c r="X17" s="148"/>
      <c r="Y17" s="148"/>
      <c r="Z17" s="148"/>
      <c r="AA17" s="148"/>
      <c r="AB17" s="148"/>
      <c r="AC17" s="162"/>
      <c r="AD17" s="162"/>
      <c r="AE17" s="148"/>
      <c r="AF17" s="148"/>
      <c r="AG17" s="148"/>
      <c r="AH17" s="148"/>
      <c r="AI17" s="148"/>
      <c r="AJ17" s="148"/>
      <c r="AK17" s="148"/>
      <c r="AL17" s="148"/>
      <c r="AM17" s="148"/>
      <c r="AN17" s="162"/>
      <c r="AO17" s="162"/>
      <c r="AP17" s="148"/>
      <c r="AQ17" s="148"/>
      <c r="AR17" s="148"/>
      <c r="AS17" s="148"/>
      <c r="AT17" s="148"/>
      <c r="AU17" s="157"/>
    </row>
    <row r="18" spans="1:47" x14ac:dyDescent="0.25">
      <c r="A18" s="26">
        <v>7</v>
      </c>
      <c r="B18" s="36" t="s">
        <v>83</v>
      </c>
      <c r="C18" s="187">
        <f>20</f>
        <v>20</v>
      </c>
      <c r="D18" s="156"/>
      <c r="E18" s="148"/>
      <c r="F18" s="162"/>
      <c r="G18" s="148"/>
      <c r="H18" s="148"/>
      <c r="I18" s="148"/>
      <c r="J18" s="148"/>
      <c r="K18" s="162"/>
      <c r="L18" s="148"/>
      <c r="M18" s="148"/>
      <c r="N18" s="148"/>
      <c r="O18" s="148"/>
      <c r="P18" s="148"/>
      <c r="Q18" s="148"/>
      <c r="R18" s="79"/>
      <c r="S18" s="79"/>
      <c r="T18" s="362"/>
      <c r="U18" s="362"/>
      <c r="V18" s="362"/>
      <c r="W18" s="362"/>
      <c r="X18" s="362"/>
      <c r="Y18" s="362"/>
      <c r="Z18" s="362"/>
      <c r="AA18" s="362"/>
      <c r="AB18" s="362"/>
      <c r="AC18" s="362"/>
      <c r="AD18" s="162"/>
      <c r="AE18" s="148"/>
      <c r="AF18" s="148"/>
      <c r="AG18" s="148"/>
      <c r="AH18" s="148"/>
      <c r="AI18" s="148"/>
      <c r="AJ18" s="148"/>
      <c r="AK18" s="148"/>
      <c r="AL18" s="148"/>
      <c r="AM18" s="148"/>
      <c r="AN18" s="162"/>
      <c r="AO18" s="162"/>
      <c r="AP18" s="148"/>
      <c r="AQ18" s="148"/>
      <c r="AR18" s="148"/>
      <c r="AS18" s="148"/>
      <c r="AT18" s="148"/>
      <c r="AU18" s="157"/>
    </row>
    <row r="19" spans="1:47" x14ac:dyDescent="0.25">
      <c r="A19" s="26">
        <v>8</v>
      </c>
      <c r="B19" s="36" t="s">
        <v>267</v>
      </c>
      <c r="C19" s="187">
        <f>+(((28+22+24+30+40+20)/6)/60)*2</f>
        <v>0.91111111111111109</v>
      </c>
      <c r="D19" s="156"/>
      <c r="E19" s="148"/>
      <c r="F19" s="162"/>
      <c r="G19" s="148"/>
      <c r="H19" s="148"/>
      <c r="I19" s="148"/>
      <c r="J19" s="148"/>
      <c r="K19" s="162"/>
      <c r="L19" s="148"/>
      <c r="M19" s="148"/>
      <c r="N19" s="148"/>
      <c r="O19" s="148"/>
      <c r="P19" s="148"/>
      <c r="Q19" s="148"/>
      <c r="R19" s="148"/>
      <c r="S19" s="148"/>
      <c r="T19" s="148"/>
      <c r="U19" s="148"/>
      <c r="V19" s="148"/>
      <c r="W19" s="148"/>
      <c r="X19" s="148"/>
      <c r="Y19" s="148"/>
      <c r="Z19" s="148"/>
      <c r="AA19" s="148"/>
      <c r="AB19" s="148"/>
      <c r="AC19" s="162"/>
      <c r="AD19" s="143"/>
      <c r="AE19" s="148"/>
      <c r="AF19" s="148"/>
      <c r="AG19" s="148"/>
      <c r="AH19" s="148"/>
      <c r="AI19" s="148"/>
      <c r="AJ19" s="148"/>
      <c r="AK19" s="148"/>
      <c r="AL19" s="148"/>
      <c r="AM19" s="148"/>
      <c r="AN19" s="162"/>
      <c r="AO19" s="162"/>
      <c r="AP19" s="148"/>
      <c r="AQ19" s="148"/>
      <c r="AR19" s="148"/>
      <c r="AS19" s="148"/>
      <c r="AT19" s="148"/>
      <c r="AU19" s="157"/>
    </row>
    <row r="20" spans="1:47" x14ac:dyDescent="0.25">
      <c r="A20" s="26">
        <v>9</v>
      </c>
      <c r="B20" s="36" t="s">
        <v>83</v>
      </c>
      <c r="C20" s="187">
        <f>20</f>
        <v>20</v>
      </c>
      <c r="D20" s="156"/>
      <c r="E20" s="148"/>
      <c r="F20" s="162"/>
      <c r="G20" s="148"/>
      <c r="H20" s="148"/>
      <c r="I20" s="148"/>
      <c r="J20" s="148"/>
      <c r="K20" s="162"/>
      <c r="L20" s="148"/>
      <c r="M20" s="148"/>
      <c r="N20" s="148"/>
      <c r="O20" s="148"/>
      <c r="P20" s="148"/>
      <c r="Q20" s="148"/>
      <c r="R20" s="148"/>
      <c r="S20" s="148"/>
      <c r="T20" s="148"/>
      <c r="U20" s="148"/>
      <c r="V20" s="148"/>
      <c r="W20" s="148"/>
      <c r="X20" s="148"/>
      <c r="Y20" s="148"/>
      <c r="Z20" s="148"/>
      <c r="AA20" s="148"/>
      <c r="AB20" s="148"/>
      <c r="AC20" s="162"/>
      <c r="AD20" s="162"/>
      <c r="AE20" s="362"/>
      <c r="AF20" s="362"/>
      <c r="AG20" s="362"/>
      <c r="AH20" s="362"/>
      <c r="AI20" s="362"/>
      <c r="AJ20" s="362"/>
      <c r="AK20" s="362"/>
      <c r="AL20" s="362"/>
      <c r="AM20" s="362"/>
      <c r="AN20" s="362"/>
      <c r="AO20" s="362"/>
      <c r="AP20" s="148"/>
      <c r="AQ20" s="148"/>
      <c r="AR20" s="148"/>
      <c r="AS20" s="148"/>
      <c r="AT20" s="148"/>
      <c r="AU20" s="157"/>
    </row>
    <row r="21" spans="1:47" x14ac:dyDescent="0.25">
      <c r="A21" s="26">
        <v>10</v>
      </c>
      <c r="B21" s="36" t="s">
        <v>84</v>
      </c>
      <c r="C21" s="187">
        <f>((((21+20+24+20+30+20)/6)+((28+22+24+30+40+20)/6))/60)*2</f>
        <v>1.661111111111111</v>
      </c>
      <c r="D21" s="156"/>
      <c r="E21" s="148"/>
      <c r="F21" s="162"/>
      <c r="G21" s="148"/>
      <c r="H21" s="148"/>
      <c r="I21" s="148"/>
      <c r="J21" s="148"/>
      <c r="K21" s="162"/>
      <c r="L21" s="148"/>
      <c r="M21" s="148"/>
      <c r="N21" s="148"/>
      <c r="O21" s="148"/>
      <c r="P21" s="148"/>
      <c r="Q21" s="148"/>
      <c r="R21" s="148"/>
      <c r="S21" s="148"/>
      <c r="T21" s="148"/>
      <c r="U21" s="148"/>
      <c r="V21" s="148"/>
      <c r="W21" s="148"/>
      <c r="X21" s="148"/>
      <c r="Y21" s="148"/>
      <c r="Z21" s="148"/>
      <c r="AA21" s="148"/>
      <c r="AB21" s="148"/>
      <c r="AC21" s="162"/>
      <c r="AD21" s="162"/>
      <c r="AE21" s="148"/>
      <c r="AF21" s="148"/>
      <c r="AG21" s="148"/>
      <c r="AH21" s="148"/>
      <c r="AI21" s="148"/>
      <c r="AJ21" s="148"/>
      <c r="AK21" s="148"/>
      <c r="AL21" s="148"/>
      <c r="AM21" s="148"/>
      <c r="AN21" s="162"/>
      <c r="AO21" s="162"/>
      <c r="AP21" s="362"/>
      <c r="AQ21" s="362"/>
      <c r="AR21" s="148"/>
      <c r="AS21" s="148"/>
      <c r="AT21" s="148"/>
      <c r="AU21" s="157"/>
    </row>
    <row r="22" spans="1:47" ht="15.75" thickBot="1" x14ac:dyDescent="0.3">
      <c r="A22" s="26">
        <v>11</v>
      </c>
      <c r="B22" s="36" t="s">
        <v>83</v>
      </c>
      <c r="C22" s="187">
        <f>10</f>
        <v>10</v>
      </c>
      <c r="D22" s="158"/>
      <c r="E22" s="159"/>
      <c r="F22" s="95"/>
      <c r="G22" s="159"/>
      <c r="H22" s="159"/>
      <c r="I22" s="159"/>
      <c r="J22" s="159"/>
      <c r="K22" s="95"/>
      <c r="L22" s="159"/>
      <c r="M22" s="159"/>
      <c r="N22" s="159"/>
      <c r="O22" s="159"/>
      <c r="P22" s="159"/>
      <c r="Q22" s="159"/>
      <c r="R22" s="159"/>
      <c r="S22" s="159"/>
      <c r="T22" s="159"/>
      <c r="U22" s="159"/>
      <c r="V22" s="159"/>
      <c r="W22" s="159"/>
      <c r="X22" s="159"/>
      <c r="Y22" s="159"/>
      <c r="Z22" s="159"/>
      <c r="AA22" s="159"/>
      <c r="AB22" s="159"/>
      <c r="AC22" s="95"/>
      <c r="AD22" s="95"/>
      <c r="AE22" s="159"/>
      <c r="AF22" s="159"/>
      <c r="AG22" s="159"/>
      <c r="AH22" s="159"/>
      <c r="AI22" s="159"/>
      <c r="AJ22" s="159"/>
      <c r="AK22" s="159"/>
      <c r="AL22" s="159"/>
      <c r="AM22" s="159"/>
      <c r="AN22" s="95"/>
      <c r="AO22" s="95"/>
      <c r="AP22" s="103"/>
      <c r="AQ22" s="103"/>
      <c r="AR22" s="461"/>
      <c r="AS22" s="480"/>
      <c r="AT22" s="480"/>
      <c r="AU22" s="481"/>
    </row>
    <row r="23" spans="1:47" ht="15.75" thickBot="1" x14ac:dyDescent="0.3">
      <c r="A23" s="236" t="s">
        <v>8</v>
      </c>
      <c r="B23" s="238"/>
      <c r="C23" s="196">
        <f>SUM(C12:C22)</f>
        <v>72.822222222222223</v>
      </c>
      <c r="D23" s="177"/>
      <c r="E23" s="84"/>
      <c r="F23" s="184"/>
      <c r="G23" s="83"/>
      <c r="H23" s="83"/>
      <c r="I23" s="83"/>
      <c r="J23" s="83"/>
      <c r="K23" s="165"/>
      <c r="L23" s="83"/>
      <c r="M23" s="83"/>
      <c r="N23" s="83"/>
      <c r="O23" s="83"/>
      <c r="P23" s="83"/>
      <c r="Q23" s="83"/>
      <c r="R23" s="83"/>
      <c r="S23" s="83"/>
      <c r="T23" s="83"/>
      <c r="U23" s="83"/>
      <c r="V23" s="83"/>
      <c r="W23" s="83"/>
      <c r="X23" s="83"/>
      <c r="Y23" s="83"/>
      <c r="Z23" s="83"/>
      <c r="AA23" s="83"/>
      <c r="AB23" s="83"/>
      <c r="AC23" s="165"/>
      <c r="AD23" s="165"/>
      <c r="AE23" s="83"/>
      <c r="AF23" s="83"/>
      <c r="AG23" s="83"/>
      <c r="AH23" s="83"/>
      <c r="AI23" s="83"/>
      <c r="AJ23" s="83"/>
      <c r="AK23" s="83"/>
      <c r="AL23" s="83"/>
      <c r="AM23" s="83"/>
      <c r="AN23" s="165"/>
      <c r="AO23" s="165"/>
      <c r="AP23" s="83"/>
      <c r="AQ23" s="83"/>
      <c r="AR23" s="83"/>
      <c r="AS23" s="83"/>
      <c r="AT23" s="83"/>
      <c r="AU23" s="85"/>
    </row>
    <row r="24" spans="1:47" ht="15.75" thickBot="1" x14ac:dyDescent="0.3">
      <c r="A24" s="236" t="s">
        <v>9</v>
      </c>
      <c r="B24" s="238"/>
      <c r="C24" s="236" t="s">
        <v>12</v>
      </c>
      <c r="D24" s="243"/>
      <c r="E24" s="243"/>
      <c r="F24" s="243"/>
      <c r="G24" s="243"/>
      <c r="H24" s="243"/>
      <c r="I24" s="238"/>
      <c r="J24" s="69"/>
      <c r="K24" s="107"/>
      <c r="L24" s="236" t="s">
        <v>13</v>
      </c>
      <c r="M24" s="243"/>
      <c r="N24" s="243"/>
      <c r="O24" s="243"/>
      <c r="P24" s="243"/>
      <c r="Q24" s="243"/>
      <c r="R24" s="243"/>
      <c r="S24" s="243"/>
      <c r="T24" s="243"/>
      <c r="U24" s="243"/>
      <c r="V24" s="238"/>
      <c r="W24" s="268"/>
      <c r="X24" s="269"/>
      <c r="Y24" s="269"/>
      <c r="Z24" s="269"/>
      <c r="AA24" s="269"/>
      <c r="AB24" s="269"/>
      <c r="AC24" s="269"/>
      <c r="AD24" s="269"/>
      <c r="AE24" s="269"/>
      <c r="AF24" s="269"/>
      <c r="AG24" s="269"/>
      <c r="AH24" s="269"/>
      <c r="AI24" s="269"/>
      <c r="AJ24" s="269"/>
      <c r="AK24" s="269"/>
      <c r="AL24" s="269"/>
      <c r="AM24" s="269"/>
      <c r="AN24" s="269"/>
      <c r="AO24" s="269"/>
      <c r="AP24" s="269"/>
      <c r="AQ24" s="269"/>
      <c r="AR24" s="269"/>
      <c r="AS24" s="269"/>
      <c r="AT24" s="269"/>
      <c r="AU24" s="270"/>
    </row>
    <row r="25" spans="1:47" x14ac:dyDescent="0.25">
      <c r="A25" s="239" t="s">
        <v>10</v>
      </c>
      <c r="B25" s="240"/>
      <c r="C25" s="359"/>
      <c r="D25" s="360"/>
      <c r="E25" s="360"/>
      <c r="F25" s="360"/>
      <c r="G25" s="360"/>
      <c r="H25" s="360"/>
      <c r="I25" s="361"/>
      <c r="J25" s="70"/>
      <c r="K25" s="108"/>
      <c r="L25" s="359"/>
      <c r="M25" s="360"/>
      <c r="N25" s="360"/>
      <c r="O25" s="360"/>
      <c r="P25" s="360"/>
      <c r="Q25" s="360"/>
      <c r="R25" s="360"/>
      <c r="S25" s="360"/>
      <c r="T25" s="360"/>
      <c r="U25" s="360"/>
      <c r="V25" s="361"/>
      <c r="W25" s="271"/>
      <c r="X25" s="272"/>
      <c r="Y25" s="272"/>
      <c r="Z25" s="272"/>
      <c r="AA25" s="272"/>
      <c r="AB25" s="272"/>
      <c r="AC25" s="272"/>
      <c r="AD25" s="272"/>
      <c r="AE25" s="272"/>
      <c r="AF25" s="272"/>
      <c r="AG25" s="272"/>
      <c r="AH25" s="272"/>
      <c r="AI25" s="272"/>
      <c r="AJ25" s="272"/>
      <c r="AK25" s="272"/>
      <c r="AL25" s="272"/>
      <c r="AM25" s="272"/>
      <c r="AN25" s="272"/>
      <c r="AO25" s="272"/>
      <c r="AP25" s="272"/>
      <c r="AQ25" s="272"/>
      <c r="AR25" s="272"/>
      <c r="AS25" s="272"/>
      <c r="AT25" s="272"/>
      <c r="AU25" s="273"/>
    </row>
    <row r="26" spans="1:47" ht="15.75" thickBot="1" x14ac:dyDescent="0.3">
      <c r="A26" s="241" t="s">
        <v>11</v>
      </c>
      <c r="B26" s="242"/>
      <c r="C26" s="355"/>
      <c r="D26" s="356"/>
      <c r="E26" s="356"/>
      <c r="F26" s="356"/>
      <c r="G26" s="356"/>
      <c r="H26" s="356"/>
      <c r="I26" s="357"/>
      <c r="J26" s="64"/>
      <c r="K26" s="109"/>
      <c r="L26" s="355"/>
      <c r="M26" s="356"/>
      <c r="N26" s="356"/>
      <c r="O26" s="356"/>
      <c r="P26" s="356"/>
      <c r="Q26" s="356"/>
      <c r="R26" s="356"/>
      <c r="S26" s="356"/>
      <c r="T26" s="356"/>
      <c r="U26" s="356"/>
      <c r="V26" s="357"/>
      <c r="W26" s="274"/>
      <c r="X26" s="275"/>
      <c r="Y26" s="275"/>
      <c r="Z26" s="275"/>
      <c r="AA26" s="275"/>
      <c r="AB26" s="275"/>
      <c r="AC26" s="275"/>
      <c r="AD26" s="275"/>
      <c r="AE26" s="275"/>
      <c r="AF26" s="275"/>
      <c r="AG26" s="275"/>
      <c r="AH26" s="275"/>
      <c r="AI26" s="275"/>
      <c r="AJ26" s="275"/>
      <c r="AK26" s="275"/>
      <c r="AL26" s="275"/>
      <c r="AM26" s="275"/>
      <c r="AN26" s="275"/>
      <c r="AO26" s="275"/>
      <c r="AP26" s="275"/>
      <c r="AQ26" s="275"/>
      <c r="AR26" s="275"/>
      <c r="AS26" s="275"/>
      <c r="AT26" s="275"/>
      <c r="AU26" s="276"/>
    </row>
    <row r="27" spans="1:47" x14ac:dyDescent="0.25">
      <c r="G27" s="272"/>
      <c r="H27" s="272"/>
      <c r="I27" s="272"/>
      <c r="J27" s="65"/>
      <c r="K27" s="82"/>
    </row>
  </sheetData>
  <mergeCells count="45">
    <mergeCell ref="AC9:AU9"/>
    <mergeCell ref="AO11:AP11"/>
    <mergeCell ref="AE20:AO20"/>
    <mergeCell ref="AQ11:AR11"/>
    <mergeCell ref="AP21:AQ21"/>
    <mergeCell ref="G27:I27"/>
    <mergeCell ref="AR22:AU22"/>
    <mergeCell ref="L16:Q16"/>
    <mergeCell ref="AC11:AE11"/>
    <mergeCell ref="S11:T11"/>
    <mergeCell ref="R17:S17"/>
    <mergeCell ref="T18:AC18"/>
    <mergeCell ref="C24:I24"/>
    <mergeCell ref="L24:V24"/>
    <mergeCell ref="M9:V9"/>
    <mergeCell ref="E11:G11"/>
    <mergeCell ref="J11:L11"/>
    <mergeCell ref="G14:J14"/>
    <mergeCell ref="D12:E12"/>
    <mergeCell ref="W9:AB9"/>
    <mergeCell ref="W24:AU26"/>
    <mergeCell ref="A25:B25"/>
    <mergeCell ref="C25:I25"/>
    <mergeCell ref="L25:V25"/>
    <mergeCell ref="A26:B26"/>
    <mergeCell ref="C26:I26"/>
    <mergeCell ref="L26:V26"/>
    <mergeCell ref="A10:A11"/>
    <mergeCell ref="B10:B11"/>
    <mergeCell ref="C10:C11"/>
    <mergeCell ref="D10:AU10"/>
    <mergeCell ref="A9:B9"/>
    <mergeCell ref="D9:L9"/>
    <mergeCell ref="A23:B23"/>
    <mergeCell ref="A24:B24"/>
    <mergeCell ref="A7:AU7"/>
    <mergeCell ref="A8:B8"/>
    <mergeCell ref="D8:L8"/>
    <mergeCell ref="M8:V8"/>
    <mergeCell ref="W8:Y8"/>
    <mergeCell ref="Z8:AG8"/>
    <mergeCell ref="AH8:AK8"/>
    <mergeCell ref="AP8:AS8"/>
    <mergeCell ref="AT8:AU8"/>
    <mergeCell ref="AL8:AO8"/>
  </mergeCells>
  <pageMargins left="0.7" right="0.7" top="0.75" bottom="0.75" header="0.3" footer="0.3"/>
  <pageSetup paperSize="9" orientation="portrait" horizontalDpi="0" verticalDpi="0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2">
    <pageSetUpPr fitToPage="1"/>
  </sheetPr>
  <dimension ref="A6:K27"/>
  <sheetViews>
    <sheetView topLeftCell="A19" zoomScale="55" zoomScaleNormal="55" workbookViewId="0">
      <selection activeCell="F22" sqref="F22:H22"/>
    </sheetView>
  </sheetViews>
  <sheetFormatPr baseColWidth="10" defaultColWidth="19.7109375" defaultRowHeight="15" x14ac:dyDescent="0.25"/>
  <cols>
    <col min="1" max="1" width="12" style="12" bestFit="1" customWidth="1"/>
    <col min="2" max="2" width="19.7109375" style="12"/>
    <col min="3" max="3" width="34.140625" style="12" bestFit="1" customWidth="1"/>
    <col min="4" max="4" width="19.7109375" style="12" bestFit="1" customWidth="1"/>
    <col min="5" max="5" width="38" style="12" bestFit="1" customWidth="1"/>
    <col min="6" max="6" width="26" style="12" bestFit="1" customWidth="1"/>
    <col min="7" max="7" width="34.5703125" style="12" bestFit="1" customWidth="1"/>
    <col min="8" max="8" width="18.140625" style="12" bestFit="1" customWidth="1"/>
    <col min="9" max="9" width="8.28515625" style="12" customWidth="1"/>
    <col min="10" max="10" width="18.140625" style="12" bestFit="1" customWidth="1"/>
    <col min="11" max="11" width="8.28515625" style="12" customWidth="1"/>
    <col min="12" max="16384" width="19.7109375" style="12"/>
  </cols>
  <sheetData>
    <row r="6" spans="1:11" ht="15.75" thickBot="1" x14ac:dyDescent="0.3"/>
    <row r="7" spans="1:11" ht="15.75" thickBot="1" x14ac:dyDescent="0.3">
      <c r="A7" s="236" t="s">
        <v>130</v>
      </c>
      <c r="B7" s="243"/>
      <c r="C7" s="243"/>
      <c r="D7" s="243"/>
      <c r="E7" s="243"/>
      <c r="F7" s="243"/>
      <c r="G7" s="243"/>
      <c r="H7" s="243"/>
      <c r="I7" s="243"/>
      <c r="J7" s="243"/>
      <c r="K7" s="238"/>
    </row>
    <row r="8" spans="1:11" ht="15.75" thickBot="1" x14ac:dyDescent="0.3">
      <c r="A8" s="260" t="s">
        <v>0</v>
      </c>
      <c r="B8" s="263"/>
      <c r="C8" s="13">
        <v>43605</v>
      </c>
      <c r="D8" s="56" t="s">
        <v>7</v>
      </c>
      <c r="E8" s="46" t="s">
        <v>254</v>
      </c>
      <c r="F8" s="56" t="s">
        <v>1</v>
      </c>
      <c r="G8" s="46" t="s">
        <v>255</v>
      </c>
      <c r="H8" s="56" t="s">
        <v>2</v>
      </c>
      <c r="I8" s="45">
        <v>1</v>
      </c>
      <c r="J8" s="56" t="s">
        <v>3</v>
      </c>
      <c r="K8" s="34">
        <v>12</v>
      </c>
    </row>
    <row r="9" spans="1:11" ht="15.75" thickBot="1" x14ac:dyDescent="0.3">
      <c r="A9" s="252" t="s">
        <v>21</v>
      </c>
      <c r="B9" s="253"/>
      <c r="C9" s="14" t="s">
        <v>143</v>
      </c>
      <c r="D9" s="56" t="s">
        <v>23</v>
      </c>
      <c r="E9" s="47" t="s">
        <v>52</v>
      </c>
      <c r="F9" s="56" t="s">
        <v>43</v>
      </c>
      <c r="G9" s="384" t="s">
        <v>88</v>
      </c>
      <c r="H9" s="385"/>
      <c r="I9" s="385"/>
      <c r="J9" s="385"/>
      <c r="K9" s="386"/>
    </row>
    <row r="10" spans="1:11" ht="15.75" customHeight="1" thickBot="1" x14ac:dyDescent="0.3">
      <c r="A10" s="57" t="s">
        <v>4</v>
      </c>
      <c r="B10" s="301" t="s">
        <v>146</v>
      </c>
      <c r="C10" s="302"/>
      <c r="D10" s="303"/>
      <c r="E10" s="57" t="s">
        <v>132</v>
      </c>
      <c r="F10" s="236" t="s">
        <v>131</v>
      </c>
      <c r="G10" s="243"/>
      <c r="H10" s="238"/>
      <c r="I10" s="236" t="s">
        <v>135</v>
      </c>
      <c r="J10" s="243"/>
      <c r="K10" s="238"/>
    </row>
    <row r="11" spans="1:11" ht="195.75" customHeight="1" x14ac:dyDescent="0.25">
      <c r="A11" s="3">
        <v>1</v>
      </c>
      <c r="B11" s="407" t="s">
        <v>16</v>
      </c>
      <c r="C11" s="408"/>
      <c r="D11" s="409"/>
      <c r="E11" s="27"/>
      <c r="F11" s="372" t="s">
        <v>257</v>
      </c>
      <c r="G11" s="373"/>
      <c r="H11" s="374"/>
      <c r="I11" s="410"/>
      <c r="J11" s="411"/>
      <c r="K11" s="412"/>
    </row>
    <row r="12" spans="1:11" ht="174" customHeight="1" x14ac:dyDescent="0.25">
      <c r="A12" s="3">
        <v>2</v>
      </c>
      <c r="B12" s="407" t="s">
        <v>258</v>
      </c>
      <c r="C12" s="408"/>
      <c r="D12" s="409"/>
      <c r="E12" s="27"/>
      <c r="F12" s="372" t="s">
        <v>259</v>
      </c>
      <c r="G12" s="373"/>
      <c r="H12" s="374"/>
      <c r="I12" s="410"/>
      <c r="J12" s="411"/>
      <c r="K12" s="412"/>
    </row>
    <row r="13" spans="1:11" ht="174" customHeight="1" x14ac:dyDescent="0.25">
      <c r="A13" s="62">
        <v>3</v>
      </c>
      <c r="B13" s="407" t="s">
        <v>82</v>
      </c>
      <c r="C13" s="408"/>
      <c r="D13" s="409"/>
      <c r="E13" s="27"/>
      <c r="F13" s="469" t="s">
        <v>260</v>
      </c>
      <c r="G13" s="470"/>
      <c r="H13" s="471"/>
      <c r="I13" s="474"/>
      <c r="J13" s="475"/>
      <c r="K13" s="476"/>
    </row>
    <row r="14" spans="1:11" ht="174" customHeight="1" x14ac:dyDescent="0.25">
      <c r="A14" s="62">
        <v>4</v>
      </c>
      <c r="B14" s="407" t="s">
        <v>261</v>
      </c>
      <c r="C14" s="408"/>
      <c r="D14" s="409"/>
      <c r="E14" s="29"/>
      <c r="F14" s="372" t="s">
        <v>262</v>
      </c>
      <c r="G14" s="373"/>
      <c r="H14" s="374"/>
      <c r="I14" s="410"/>
      <c r="J14" s="411"/>
      <c r="K14" s="412"/>
    </row>
    <row r="15" spans="1:11" ht="174" customHeight="1" x14ac:dyDescent="0.25">
      <c r="A15" s="62">
        <v>5</v>
      </c>
      <c r="B15" s="407" t="s">
        <v>83</v>
      </c>
      <c r="C15" s="408"/>
      <c r="D15" s="409"/>
      <c r="E15" s="27"/>
      <c r="F15" s="469" t="s">
        <v>263</v>
      </c>
      <c r="G15" s="470"/>
      <c r="H15" s="471"/>
      <c r="I15" s="410"/>
      <c r="J15" s="411"/>
      <c r="K15" s="412"/>
    </row>
    <row r="16" spans="1:11" ht="174" customHeight="1" x14ac:dyDescent="0.25">
      <c r="A16" s="62">
        <v>6</v>
      </c>
      <c r="B16" s="407" t="s">
        <v>264</v>
      </c>
      <c r="C16" s="408"/>
      <c r="D16" s="409"/>
      <c r="E16" s="27"/>
      <c r="F16" s="372" t="s">
        <v>265</v>
      </c>
      <c r="G16" s="373"/>
      <c r="H16" s="374"/>
      <c r="I16" s="410"/>
      <c r="J16" s="411"/>
      <c r="K16" s="412"/>
    </row>
    <row r="17" spans="1:11" ht="174" customHeight="1" x14ac:dyDescent="0.25">
      <c r="A17" s="62">
        <v>7</v>
      </c>
      <c r="B17" s="407" t="s">
        <v>83</v>
      </c>
      <c r="C17" s="408"/>
      <c r="D17" s="409"/>
      <c r="E17" s="27"/>
      <c r="F17" s="469" t="s">
        <v>266</v>
      </c>
      <c r="G17" s="470"/>
      <c r="H17" s="471"/>
      <c r="I17" s="474"/>
      <c r="J17" s="475"/>
      <c r="K17" s="476"/>
    </row>
    <row r="18" spans="1:11" ht="174" customHeight="1" x14ac:dyDescent="0.25">
      <c r="A18" s="62">
        <v>8</v>
      </c>
      <c r="B18" s="407" t="s">
        <v>267</v>
      </c>
      <c r="C18" s="408"/>
      <c r="D18" s="409"/>
      <c r="E18" s="29"/>
      <c r="F18" s="372" t="s">
        <v>268</v>
      </c>
      <c r="G18" s="373"/>
      <c r="H18" s="374"/>
      <c r="I18" s="410"/>
      <c r="J18" s="411"/>
      <c r="K18" s="412"/>
    </row>
    <row r="19" spans="1:11" ht="174" customHeight="1" x14ac:dyDescent="0.25">
      <c r="A19" s="62">
        <v>9</v>
      </c>
      <c r="B19" s="407" t="s">
        <v>83</v>
      </c>
      <c r="C19" s="408"/>
      <c r="D19" s="409"/>
      <c r="E19" s="27"/>
      <c r="F19" s="469" t="s">
        <v>266</v>
      </c>
      <c r="G19" s="470"/>
      <c r="H19" s="471"/>
      <c r="I19" s="410"/>
      <c r="J19" s="411"/>
      <c r="K19" s="412"/>
    </row>
    <row r="20" spans="1:11" ht="174" customHeight="1" x14ac:dyDescent="0.25">
      <c r="A20" s="62">
        <v>10</v>
      </c>
      <c r="B20" s="407" t="s">
        <v>84</v>
      </c>
      <c r="C20" s="408"/>
      <c r="D20" s="409"/>
      <c r="E20" s="27"/>
      <c r="F20" s="372" t="s">
        <v>269</v>
      </c>
      <c r="G20" s="373"/>
      <c r="H20" s="374"/>
      <c r="I20" s="410"/>
      <c r="J20" s="411"/>
      <c r="K20" s="412"/>
    </row>
    <row r="21" spans="1:11" ht="174" customHeight="1" x14ac:dyDescent="0.25">
      <c r="A21" s="62">
        <v>11</v>
      </c>
      <c r="B21" s="407" t="s">
        <v>83</v>
      </c>
      <c r="C21" s="408"/>
      <c r="D21" s="409"/>
      <c r="E21" s="27"/>
      <c r="F21" s="469" t="s">
        <v>270</v>
      </c>
      <c r="G21" s="470"/>
      <c r="H21" s="471"/>
      <c r="I21" s="474"/>
      <c r="J21" s="475"/>
      <c r="K21" s="476"/>
    </row>
    <row r="22" spans="1:11" ht="174" customHeight="1" thickBot="1" x14ac:dyDescent="0.3">
      <c r="A22" s="62">
        <v>12</v>
      </c>
      <c r="B22" s="483" t="s">
        <v>81</v>
      </c>
      <c r="C22" s="484"/>
      <c r="D22" s="485"/>
      <c r="E22" s="38"/>
      <c r="F22" s="372" t="s">
        <v>271</v>
      </c>
      <c r="G22" s="373"/>
      <c r="H22" s="374"/>
      <c r="I22" s="410"/>
      <c r="J22" s="411"/>
      <c r="K22" s="412"/>
    </row>
    <row r="23" spans="1:11" ht="46.5" customHeight="1" thickBot="1" x14ac:dyDescent="0.3">
      <c r="A23" s="325"/>
      <c r="B23" s="326"/>
      <c r="C23" s="326"/>
      <c r="D23" s="326"/>
      <c r="E23" s="327"/>
      <c r="F23" s="328" t="s">
        <v>133</v>
      </c>
      <c r="G23" s="328"/>
      <c r="H23" s="328"/>
      <c r="I23" s="328"/>
      <c r="J23" s="328"/>
      <c r="K23" s="329"/>
    </row>
    <row r="24" spans="1:11" ht="15.75" thickBot="1" x14ac:dyDescent="0.3">
      <c r="A24" s="260" t="s">
        <v>9</v>
      </c>
      <c r="B24" s="262"/>
      <c r="C24" s="236" t="s">
        <v>12</v>
      </c>
      <c r="D24" s="243"/>
      <c r="E24" s="238"/>
      <c r="F24" s="236" t="s">
        <v>13</v>
      </c>
      <c r="G24" s="238"/>
      <c r="H24" s="330"/>
      <c r="I24" s="331"/>
      <c r="J24" s="331"/>
      <c r="K24" s="332"/>
    </row>
    <row r="25" spans="1:11" x14ac:dyDescent="0.25">
      <c r="A25" s="339" t="s">
        <v>10</v>
      </c>
      <c r="B25" s="340"/>
      <c r="C25" s="393"/>
      <c r="D25" s="394"/>
      <c r="E25" s="395"/>
      <c r="F25" s="393"/>
      <c r="G25" s="395"/>
      <c r="H25" s="333"/>
      <c r="I25" s="334"/>
      <c r="J25" s="334"/>
      <c r="K25" s="335"/>
    </row>
    <row r="26" spans="1:11" ht="15.75" thickBot="1" x14ac:dyDescent="0.3">
      <c r="A26" s="344" t="s">
        <v>11</v>
      </c>
      <c r="B26" s="345"/>
      <c r="C26" s="396"/>
      <c r="D26" s="397"/>
      <c r="E26" s="398"/>
      <c r="F26" s="396"/>
      <c r="G26" s="398"/>
      <c r="H26" s="336"/>
      <c r="I26" s="337"/>
      <c r="J26" s="337"/>
      <c r="K26" s="338"/>
    </row>
    <row r="27" spans="1:11" x14ac:dyDescent="0.25">
      <c r="E27" s="272"/>
      <c r="F27" s="272"/>
      <c r="G27" s="272"/>
    </row>
  </sheetData>
  <mergeCells count="56">
    <mergeCell ref="A7:K7"/>
    <mergeCell ref="A8:B8"/>
    <mergeCell ref="A9:B9"/>
    <mergeCell ref="G9:K9"/>
    <mergeCell ref="B10:D10"/>
    <mergeCell ref="F10:H10"/>
    <mergeCell ref="I10:K10"/>
    <mergeCell ref="F11:H11"/>
    <mergeCell ref="B19:D19"/>
    <mergeCell ref="F19:H19"/>
    <mergeCell ref="I19:K19"/>
    <mergeCell ref="B11:D11"/>
    <mergeCell ref="I11:K11"/>
    <mergeCell ref="B12:D12"/>
    <mergeCell ref="B18:D18"/>
    <mergeCell ref="F18:H18"/>
    <mergeCell ref="I18:K18"/>
    <mergeCell ref="B14:D14"/>
    <mergeCell ref="F14:H14"/>
    <mergeCell ref="F12:H12"/>
    <mergeCell ref="I12:K12"/>
    <mergeCell ref="B13:D13"/>
    <mergeCell ref="F13:H13"/>
    <mergeCell ref="B20:D20"/>
    <mergeCell ref="F20:H20"/>
    <mergeCell ref="I20:K20"/>
    <mergeCell ref="B21:D21"/>
    <mergeCell ref="F21:H21"/>
    <mergeCell ref="I21:K21"/>
    <mergeCell ref="E27:G27"/>
    <mergeCell ref="B22:D22"/>
    <mergeCell ref="F22:H22"/>
    <mergeCell ref="I22:K22"/>
    <mergeCell ref="A23:E23"/>
    <mergeCell ref="F23:K23"/>
    <mergeCell ref="A24:B24"/>
    <mergeCell ref="C24:E24"/>
    <mergeCell ref="F24:G24"/>
    <mergeCell ref="H24:K26"/>
    <mergeCell ref="A25:B25"/>
    <mergeCell ref="C25:E25"/>
    <mergeCell ref="F25:G25"/>
    <mergeCell ref="A26:B26"/>
    <mergeCell ref="C26:E26"/>
    <mergeCell ref="F26:G26"/>
    <mergeCell ref="I13:K13"/>
    <mergeCell ref="B17:D17"/>
    <mergeCell ref="F17:H17"/>
    <mergeCell ref="I17:K17"/>
    <mergeCell ref="I14:K14"/>
    <mergeCell ref="B15:D15"/>
    <mergeCell ref="F15:H15"/>
    <mergeCell ref="I15:K15"/>
    <mergeCell ref="B16:D16"/>
    <mergeCell ref="F16:H16"/>
    <mergeCell ref="I16:K16"/>
  </mergeCells>
  <pageMargins left="0.70866141732283472" right="0.70866141732283472" top="0.74803149606299213" bottom="0.74803149606299213" header="0.31496062992125984" footer="0.31496062992125984"/>
  <pageSetup scale="59" orientation="landscape" horizontalDpi="300" verticalDpi="300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3"/>
  <dimension ref="A6:AF25"/>
  <sheetViews>
    <sheetView showGridLines="0" zoomScaleNormal="100" workbookViewId="0">
      <selection activeCell="D14" sqref="D14"/>
    </sheetView>
  </sheetViews>
  <sheetFormatPr baseColWidth="10" defaultRowHeight="15" x14ac:dyDescent="0.25"/>
  <cols>
    <col min="1" max="1" width="4.5703125" style="12" bestFit="1" customWidth="1"/>
    <col min="2" max="2" width="59.7109375" style="12" customWidth="1"/>
    <col min="3" max="3" width="24" style="12" bestFit="1" customWidth="1"/>
    <col min="4" max="4" width="2.85546875" style="12" customWidth="1"/>
    <col min="5" max="5" width="4.140625" style="12" customWidth="1"/>
    <col min="6" max="7" width="7.7109375" style="12" bestFit="1" customWidth="1"/>
    <col min="8" max="8" width="3.5703125" style="12" customWidth="1"/>
    <col min="9" max="9" width="4.85546875" style="12" customWidth="1"/>
    <col min="10" max="13" width="7.7109375" style="12" bestFit="1" customWidth="1"/>
    <col min="14" max="15" width="7.7109375" style="12" customWidth="1"/>
    <col min="16" max="16" width="7.7109375" style="12" bestFit="1" customWidth="1"/>
    <col min="17" max="17" width="3.42578125" style="12" customWidth="1"/>
    <col min="18" max="18" width="4.28515625" style="12" customWidth="1"/>
    <col min="19" max="19" width="2.140625" style="12" customWidth="1"/>
    <col min="20" max="20" width="5.28515625" style="12" customWidth="1"/>
    <col min="21" max="21" width="2" style="12" customWidth="1"/>
    <col min="22" max="22" width="5.140625" style="12" customWidth="1"/>
    <col min="23" max="24" width="7.7109375" style="12" bestFit="1" customWidth="1"/>
    <col min="25" max="25" width="4.28515625" style="12" customWidth="1"/>
    <col min="26" max="26" width="9.7109375" style="12" customWidth="1"/>
    <col min="27" max="28" width="1.28515625" style="12" customWidth="1"/>
    <col min="29" max="29" width="2.28515625" style="12" customWidth="1"/>
    <col min="30" max="30" width="0.7109375" style="12" customWidth="1"/>
    <col min="31" max="32" width="1.7109375" style="12" customWidth="1"/>
    <col min="33" max="16384" width="11.42578125" style="12"/>
  </cols>
  <sheetData>
    <row r="6" spans="1:32" ht="15.75" thickBot="1" x14ac:dyDescent="0.3"/>
    <row r="7" spans="1:32" ht="16.5" customHeight="1" thickBot="1" x14ac:dyDescent="0.3">
      <c r="A7" s="260" t="s">
        <v>20</v>
      </c>
      <c r="B7" s="261"/>
      <c r="C7" s="261"/>
      <c r="D7" s="261"/>
      <c r="E7" s="261"/>
      <c r="F7" s="261"/>
      <c r="G7" s="261"/>
      <c r="H7" s="261"/>
      <c r="I7" s="261"/>
      <c r="J7" s="261"/>
      <c r="K7" s="261"/>
      <c r="L7" s="261"/>
      <c r="M7" s="261"/>
      <c r="N7" s="261"/>
      <c r="O7" s="261"/>
      <c r="P7" s="261"/>
      <c r="Q7" s="261"/>
      <c r="R7" s="261"/>
      <c r="S7" s="261"/>
      <c r="T7" s="261"/>
      <c r="U7" s="261"/>
      <c r="V7" s="261"/>
      <c r="W7" s="261"/>
      <c r="X7" s="261"/>
      <c r="Y7" s="261"/>
      <c r="Z7" s="261"/>
      <c r="AA7" s="261"/>
      <c r="AB7" s="261"/>
      <c r="AC7" s="261"/>
      <c r="AD7" s="261"/>
      <c r="AE7" s="261"/>
      <c r="AF7" s="262"/>
    </row>
    <row r="8" spans="1:32" ht="15.75" thickBot="1" x14ac:dyDescent="0.3">
      <c r="A8" s="260" t="s">
        <v>0</v>
      </c>
      <c r="B8" s="263"/>
      <c r="C8" s="13">
        <v>43605</v>
      </c>
      <c r="D8" s="260" t="s">
        <v>7</v>
      </c>
      <c r="E8" s="261"/>
      <c r="F8" s="261"/>
      <c r="G8" s="261"/>
      <c r="H8" s="262"/>
      <c r="I8" s="350" t="s">
        <v>85</v>
      </c>
      <c r="J8" s="351"/>
      <c r="K8" s="351"/>
      <c r="L8" s="351"/>
      <c r="M8" s="352"/>
      <c r="N8" s="236" t="s">
        <v>1</v>
      </c>
      <c r="O8" s="261"/>
      <c r="P8" s="238"/>
      <c r="Q8" s="350" t="s">
        <v>86</v>
      </c>
      <c r="R8" s="351"/>
      <c r="S8" s="351"/>
      <c r="T8" s="352"/>
      <c r="U8" s="260" t="s">
        <v>2</v>
      </c>
      <c r="V8" s="261"/>
      <c r="W8" s="261"/>
      <c r="X8" s="262"/>
      <c r="Y8" s="161">
        <v>1</v>
      </c>
      <c r="Z8" s="263" t="s">
        <v>3</v>
      </c>
      <c r="AA8" s="243"/>
      <c r="AB8" s="243"/>
      <c r="AC8" s="243"/>
      <c r="AD8" s="238"/>
      <c r="AE8" s="353">
        <v>9</v>
      </c>
      <c r="AF8" s="352"/>
    </row>
    <row r="9" spans="1:32" ht="15.75" thickBot="1" x14ac:dyDescent="0.3">
      <c r="A9" s="252" t="s">
        <v>21</v>
      </c>
      <c r="B9" s="253"/>
      <c r="C9" s="14" t="s">
        <v>80</v>
      </c>
      <c r="D9" s="252" t="s">
        <v>23</v>
      </c>
      <c r="E9" s="346"/>
      <c r="F9" s="346"/>
      <c r="G9" s="346"/>
      <c r="H9" s="280"/>
      <c r="I9" s="347" t="s">
        <v>52</v>
      </c>
      <c r="J9" s="348"/>
      <c r="K9" s="348"/>
      <c r="L9" s="348"/>
      <c r="M9" s="349"/>
      <c r="N9" s="236" t="s">
        <v>43</v>
      </c>
      <c r="O9" s="284"/>
      <c r="P9" s="243"/>
      <c r="Q9" s="243"/>
      <c r="R9" s="275"/>
      <c r="S9" s="275"/>
      <c r="T9" s="275"/>
      <c r="U9" s="275"/>
      <c r="V9" s="275"/>
      <c r="W9" s="275"/>
      <c r="X9" s="275"/>
      <c r="Y9" s="275"/>
      <c r="Z9" s="275"/>
      <c r="AA9" s="275"/>
      <c r="AB9" s="275"/>
      <c r="AC9" s="275"/>
      <c r="AD9" s="275"/>
      <c r="AE9" s="275"/>
      <c r="AF9" s="276"/>
    </row>
    <row r="10" spans="1:32" ht="15.75" thickBot="1" x14ac:dyDescent="0.3">
      <c r="A10" s="288" t="s">
        <v>4</v>
      </c>
      <c r="B10" s="290" t="s">
        <v>146</v>
      </c>
      <c r="C10" s="288" t="s">
        <v>316</v>
      </c>
      <c r="D10" s="292" t="s">
        <v>321</v>
      </c>
      <c r="E10" s="293"/>
      <c r="F10" s="293"/>
      <c r="G10" s="293"/>
      <c r="H10" s="293"/>
      <c r="I10" s="293"/>
      <c r="J10" s="293"/>
      <c r="K10" s="293"/>
      <c r="L10" s="293"/>
      <c r="M10" s="293"/>
      <c r="N10" s="293"/>
      <c r="O10" s="293"/>
      <c r="P10" s="293"/>
      <c r="Q10" s="293"/>
      <c r="R10" s="293"/>
      <c r="S10" s="293"/>
      <c r="T10" s="293"/>
      <c r="U10" s="293"/>
      <c r="V10" s="293"/>
      <c r="W10" s="293"/>
      <c r="X10" s="293"/>
      <c r="Y10" s="293"/>
      <c r="Z10" s="293"/>
      <c r="AA10" s="293"/>
      <c r="AB10" s="293"/>
      <c r="AC10" s="293"/>
      <c r="AD10" s="293"/>
      <c r="AE10" s="293"/>
      <c r="AF10" s="294"/>
    </row>
    <row r="11" spans="1:32" ht="15.75" thickBot="1" x14ac:dyDescent="0.3">
      <c r="A11" s="289"/>
      <c r="B11" s="291"/>
      <c r="C11" s="289"/>
      <c r="D11" s="455" t="s">
        <v>455</v>
      </c>
      <c r="E11" s="292"/>
      <c r="F11" s="105" t="s">
        <v>456</v>
      </c>
      <c r="G11" s="105" t="s">
        <v>457</v>
      </c>
      <c r="H11" s="358" t="s">
        <v>458</v>
      </c>
      <c r="I11" s="292"/>
      <c r="J11" s="105" t="s">
        <v>459</v>
      </c>
      <c r="K11" s="105" t="s">
        <v>460</v>
      </c>
      <c r="L11" s="105" t="s">
        <v>461</v>
      </c>
      <c r="M11" s="105" t="s">
        <v>462</v>
      </c>
      <c r="N11" s="105" t="s">
        <v>463</v>
      </c>
      <c r="O11" s="105" t="s">
        <v>464</v>
      </c>
      <c r="P11" s="105" t="s">
        <v>465</v>
      </c>
      <c r="Q11" s="358" t="s">
        <v>466</v>
      </c>
      <c r="R11" s="292"/>
      <c r="S11" s="358" t="s">
        <v>467</v>
      </c>
      <c r="T11" s="292"/>
      <c r="U11" s="358" t="s">
        <v>513</v>
      </c>
      <c r="V11" s="292"/>
      <c r="W11" s="96" t="s">
        <v>514</v>
      </c>
      <c r="X11" s="96" t="s">
        <v>469</v>
      </c>
      <c r="Y11" s="96" t="s">
        <v>470</v>
      </c>
      <c r="Z11" s="96" t="s">
        <v>471</v>
      </c>
      <c r="AA11" s="491" t="s">
        <v>472</v>
      </c>
      <c r="AB11" s="492"/>
      <c r="AC11" s="492"/>
      <c r="AD11" s="492"/>
      <c r="AE11" s="492"/>
      <c r="AF11" s="493"/>
    </row>
    <row r="12" spans="1:32" x14ac:dyDescent="0.25">
      <c r="A12" s="24">
        <v>1</v>
      </c>
      <c r="B12" s="35" t="s">
        <v>272</v>
      </c>
      <c r="C12" s="186">
        <v>30</v>
      </c>
      <c r="D12" s="200"/>
      <c r="E12" s="94"/>
      <c r="F12" s="110"/>
      <c r="G12" s="110"/>
      <c r="H12" s="110"/>
      <c r="I12" s="110"/>
      <c r="J12" s="110"/>
      <c r="K12" s="110"/>
      <c r="L12" s="110"/>
      <c r="M12" s="110"/>
      <c r="N12" s="110"/>
      <c r="O12" s="110"/>
      <c r="P12" s="110"/>
      <c r="Q12" s="110"/>
      <c r="R12" s="110"/>
      <c r="S12" s="110"/>
      <c r="T12" s="110"/>
      <c r="U12" s="110"/>
      <c r="V12" s="110"/>
      <c r="W12" s="110"/>
      <c r="X12" s="110"/>
      <c r="Y12" s="110"/>
      <c r="Z12" s="110"/>
      <c r="AA12" s="110"/>
      <c r="AB12" s="110"/>
      <c r="AC12" s="110"/>
      <c r="AD12" s="110"/>
      <c r="AE12" s="110"/>
      <c r="AF12" s="155"/>
    </row>
    <row r="13" spans="1:32" x14ac:dyDescent="0.25">
      <c r="A13" s="26">
        <v>2</v>
      </c>
      <c r="B13" s="36" t="s">
        <v>16</v>
      </c>
      <c r="C13" s="187">
        <v>180</v>
      </c>
      <c r="D13" s="197"/>
      <c r="E13" s="486"/>
      <c r="F13" s="486"/>
      <c r="G13" s="486"/>
      <c r="H13" s="486"/>
      <c r="I13" s="79"/>
      <c r="J13" s="79"/>
      <c r="K13" s="79"/>
      <c r="L13" s="79"/>
      <c r="M13" s="79"/>
      <c r="N13" s="79"/>
      <c r="O13" s="79"/>
      <c r="P13" s="79"/>
      <c r="Q13" s="79"/>
      <c r="R13" s="79"/>
      <c r="S13" s="79"/>
      <c r="T13" s="162"/>
      <c r="U13" s="162"/>
      <c r="V13" s="162"/>
      <c r="W13" s="162"/>
      <c r="X13" s="162"/>
      <c r="Y13" s="162"/>
      <c r="Z13" s="162"/>
      <c r="AA13" s="162"/>
      <c r="AB13" s="162"/>
      <c r="AC13" s="162"/>
      <c r="AD13" s="162"/>
      <c r="AE13" s="162"/>
      <c r="AF13" s="157"/>
    </row>
    <row r="14" spans="1:32" x14ac:dyDescent="0.25">
      <c r="A14" s="26">
        <v>3</v>
      </c>
      <c r="B14" s="36" t="s">
        <v>274</v>
      </c>
      <c r="C14" s="187">
        <f>8*60</f>
        <v>480</v>
      </c>
      <c r="D14" s="197"/>
      <c r="E14" s="162"/>
      <c r="F14" s="162"/>
      <c r="G14" s="162"/>
      <c r="H14" s="162"/>
      <c r="I14" s="488"/>
      <c r="J14" s="489"/>
      <c r="K14" s="489"/>
      <c r="L14" s="489"/>
      <c r="M14" s="489"/>
      <c r="N14" s="489"/>
      <c r="O14" s="489"/>
      <c r="P14" s="489"/>
      <c r="Q14" s="490"/>
      <c r="R14" s="162"/>
      <c r="S14" s="162"/>
      <c r="T14" s="162"/>
      <c r="U14" s="162"/>
      <c r="V14" s="162"/>
      <c r="W14" s="162"/>
      <c r="X14" s="162"/>
      <c r="Y14" s="162"/>
      <c r="Z14" s="162"/>
      <c r="AA14" s="162"/>
      <c r="AB14" s="162"/>
      <c r="AC14" s="162"/>
      <c r="AD14" s="162"/>
      <c r="AE14" s="162"/>
      <c r="AF14" s="157"/>
    </row>
    <row r="15" spans="1:32" x14ac:dyDescent="0.25">
      <c r="A15" s="26">
        <v>4</v>
      </c>
      <c r="B15" s="36" t="s">
        <v>277</v>
      </c>
      <c r="C15" s="187">
        <f>((18+19+20+25+17)/5)*2</f>
        <v>39.6</v>
      </c>
      <c r="D15" s="197"/>
      <c r="E15" s="162"/>
      <c r="F15" s="162"/>
      <c r="G15" s="162"/>
      <c r="H15" s="162"/>
      <c r="I15" s="162"/>
      <c r="J15" s="162"/>
      <c r="K15" s="162"/>
      <c r="L15" s="162"/>
      <c r="M15" s="162"/>
      <c r="N15" s="162"/>
      <c r="O15" s="162"/>
      <c r="P15" s="162"/>
      <c r="Q15" s="162"/>
      <c r="R15" s="488"/>
      <c r="S15" s="490"/>
      <c r="T15" s="162"/>
      <c r="U15" s="466"/>
      <c r="V15" s="466"/>
      <c r="W15" s="162"/>
      <c r="X15" s="162"/>
      <c r="Y15" s="162"/>
      <c r="Z15" s="162"/>
      <c r="AA15" s="162"/>
      <c r="AB15" s="162"/>
      <c r="AC15" s="162"/>
      <c r="AD15" s="162"/>
      <c r="AE15" s="162"/>
      <c r="AF15" s="157"/>
    </row>
    <row r="16" spans="1:32" x14ac:dyDescent="0.25">
      <c r="A16" s="26">
        <v>5</v>
      </c>
      <c r="B16" s="36" t="s">
        <v>279</v>
      </c>
      <c r="C16" s="187">
        <f>((28+24+25+30+25+31+21)/7)*2</f>
        <v>52.571428571428569</v>
      </c>
      <c r="D16" s="197"/>
      <c r="E16" s="162"/>
      <c r="F16" s="162"/>
      <c r="G16" s="162"/>
      <c r="H16" s="162"/>
      <c r="I16" s="162"/>
      <c r="J16" s="162"/>
      <c r="K16" s="162"/>
      <c r="L16" s="162"/>
      <c r="M16" s="162"/>
      <c r="N16" s="162"/>
      <c r="O16" s="162"/>
      <c r="P16" s="162"/>
      <c r="Q16" s="162"/>
      <c r="R16" s="162"/>
      <c r="S16" s="162"/>
      <c r="T16" s="486"/>
      <c r="U16" s="486"/>
      <c r="V16" s="162"/>
      <c r="W16" s="466"/>
      <c r="X16" s="466"/>
      <c r="Y16" s="466"/>
      <c r="Z16" s="162"/>
      <c r="AA16" s="162"/>
      <c r="AB16" s="162"/>
      <c r="AC16" s="162"/>
      <c r="AD16" s="162"/>
      <c r="AE16" s="162"/>
      <c r="AF16" s="157"/>
    </row>
    <row r="17" spans="1:32" x14ac:dyDescent="0.25">
      <c r="A17" s="26">
        <v>6</v>
      </c>
      <c r="B17" s="36" t="s">
        <v>281</v>
      </c>
      <c r="C17" s="187">
        <f>5*60</f>
        <v>300</v>
      </c>
      <c r="D17" s="197"/>
      <c r="E17" s="162"/>
      <c r="F17" s="162"/>
      <c r="G17" s="162"/>
      <c r="H17" s="162"/>
      <c r="I17" s="162"/>
      <c r="J17" s="162"/>
      <c r="K17" s="162"/>
      <c r="L17" s="162"/>
      <c r="M17" s="162"/>
      <c r="N17" s="162"/>
      <c r="O17" s="162"/>
      <c r="P17" s="162"/>
      <c r="Q17" s="162"/>
      <c r="R17" s="162"/>
      <c r="S17" s="162"/>
      <c r="T17" s="162"/>
      <c r="U17" s="162"/>
      <c r="V17" s="488"/>
      <c r="W17" s="489"/>
      <c r="X17" s="489"/>
      <c r="Y17" s="489"/>
      <c r="Z17" s="489"/>
      <c r="AA17" s="490"/>
      <c r="AB17" s="162"/>
      <c r="AC17" s="162"/>
      <c r="AD17" s="162"/>
      <c r="AE17" s="162"/>
      <c r="AF17" s="157"/>
    </row>
    <row r="18" spans="1:32" x14ac:dyDescent="0.25">
      <c r="A18" s="26">
        <v>7</v>
      </c>
      <c r="B18" s="36" t="s">
        <v>283</v>
      </c>
      <c r="C18" s="187">
        <v>15</v>
      </c>
      <c r="D18" s="197"/>
      <c r="E18" s="162"/>
      <c r="F18" s="162"/>
      <c r="G18" s="162"/>
      <c r="H18" s="162"/>
      <c r="I18" s="162"/>
      <c r="J18" s="162"/>
      <c r="K18" s="162"/>
      <c r="L18" s="162"/>
      <c r="M18" s="162"/>
      <c r="N18" s="162"/>
      <c r="O18" s="162"/>
      <c r="P18" s="162"/>
      <c r="Q18" s="162"/>
      <c r="R18" s="162"/>
      <c r="S18" s="162"/>
      <c r="T18" s="162"/>
      <c r="U18" s="162"/>
      <c r="V18" s="162"/>
      <c r="W18" s="162"/>
      <c r="X18" s="162"/>
      <c r="Y18" s="162"/>
      <c r="Z18" s="162"/>
      <c r="AA18" s="79"/>
      <c r="AB18" s="199"/>
      <c r="AC18" s="79"/>
      <c r="AD18" s="162"/>
      <c r="AE18" s="162"/>
      <c r="AF18" s="157"/>
    </row>
    <row r="19" spans="1:32" x14ac:dyDescent="0.25">
      <c r="A19" s="26">
        <v>8</v>
      </c>
      <c r="B19" s="36" t="s">
        <v>285</v>
      </c>
      <c r="C19" s="187">
        <f>((8+10)/2)*2</f>
        <v>18</v>
      </c>
      <c r="D19" s="197"/>
      <c r="E19" s="162"/>
      <c r="F19" s="162"/>
      <c r="G19" s="162"/>
      <c r="H19" s="162"/>
      <c r="I19" s="162"/>
      <c r="J19" s="162"/>
      <c r="K19" s="162"/>
      <c r="L19" s="162"/>
      <c r="M19" s="162"/>
      <c r="N19" s="162"/>
      <c r="O19" s="162"/>
      <c r="P19" s="162"/>
      <c r="Q19" s="162"/>
      <c r="R19" s="162"/>
      <c r="S19" s="162"/>
      <c r="T19" s="162"/>
      <c r="U19" s="162"/>
      <c r="V19" s="162"/>
      <c r="W19" s="162"/>
      <c r="X19" s="162"/>
      <c r="Y19" s="162"/>
      <c r="Z19" s="162"/>
      <c r="AA19" s="162"/>
      <c r="AB19" s="162"/>
      <c r="AC19" s="199"/>
      <c r="AD19" s="162"/>
      <c r="AE19" s="162"/>
      <c r="AF19" s="157"/>
    </row>
    <row r="20" spans="1:32" ht="15.75" thickBot="1" x14ac:dyDescent="0.3">
      <c r="A20" s="28">
        <v>9</v>
      </c>
      <c r="B20" s="37" t="s">
        <v>95</v>
      </c>
      <c r="C20" s="188">
        <v>15</v>
      </c>
      <c r="D20" s="198"/>
      <c r="E20" s="95"/>
      <c r="F20" s="95"/>
      <c r="G20" s="95"/>
      <c r="H20" s="95"/>
      <c r="I20" s="95"/>
      <c r="J20" s="95"/>
      <c r="K20" s="95"/>
      <c r="L20" s="95"/>
      <c r="M20" s="95"/>
      <c r="N20" s="95"/>
      <c r="O20" s="95"/>
      <c r="P20" s="95"/>
      <c r="Q20" s="95"/>
      <c r="R20" s="95"/>
      <c r="S20" s="95"/>
      <c r="T20" s="95"/>
      <c r="U20" s="95"/>
      <c r="V20" s="95"/>
      <c r="W20" s="95"/>
      <c r="X20" s="95"/>
      <c r="Y20" s="95"/>
      <c r="Z20" s="95"/>
      <c r="AA20" s="95"/>
      <c r="AB20" s="95"/>
      <c r="AC20" s="95"/>
      <c r="AD20" s="487"/>
      <c r="AE20" s="487"/>
      <c r="AF20" s="160"/>
    </row>
    <row r="21" spans="1:32" ht="15.75" thickBot="1" x14ac:dyDescent="0.3">
      <c r="A21" s="236" t="s">
        <v>8</v>
      </c>
      <c r="B21" s="238"/>
      <c r="C21" s="51">
        <f>SUM(C12:C20)</f>
        <v>1130.1714285714286</v>
      </c>
      <c r="D21" s="84"/>
      <c r="E21" s="83"/>
      <c r="F21" s="83"/>
      <c r="G21" s="83"/>
      <c r="H21" s="83"/>
      <c r="I21" s="83"/>
      <c r="J21" s="83"/>
      <c r="K21" s="83"/>
      <c r="L21" s="83"/>
      <c r="M21" s="83"/>
      <c r="N21" s="83"/>
      <c r="O21" s="83"/>
      <c r="P21" s="83"/>
      <c r="Q21" s="83"/>
      <c r="R21" s="83"/>
      <c r="S21" s="83"/>
      <c r="T21" s="83"/>
      <c r="U21" s="83"/>
      <c r="V21" s="83"/>
      <c r="W21" s="83"/>
      <c r="X21" s="83"/>
      <c r="Y21" s="83"/>
      <c r="Z21" s="83"/>
      <c r="AA21" s="83"/>
      <c r="AB21" s="83"/>
      <c r="AC21" s="83"/>
      <c r="AD21" s="83"/>
      <c r="AE21" s="83"/>
      <c r="AF21" s="85"/>
    </row>
    <row r="22" spans="1:32" ht="15.75" thickBot="1" x14ac:dyDescent="0.3">
      <c r="A22" s="236" t="s">
        <v>9</v>
      </c>
      <c r="B22" s="238"/>
      <c r="C22" s="236" t="s">
        <v>12</v>
      </c>
      <c r="D22" s="243"/>
      <c r="E22" s="243"/>
      <c r="F22" s="243"/>
      <c r="G22" s="238"/>
      <c r="H22" s="236" t="s">
        <v>13</v>
      </c>
      <c r="I22" s="243"/>
      <c r="J22" s="243"/>
      <c r="K22" s="243"/>
      <c r="L22" s="243"/>
      <c r="M22" s="238"/>
      <c r="N22" s="268"/>
      <c r="O22" s="269"/>
      <c r="P22" s="269"/>
      <c r="Q22" s="269"/>
      <c r="R22" s="269"/>
      <c r="S22" s="269"/>
      <c r="T22" s="269"/>
      <c r="U22" s="269"/>
      <c r="V22" s="269"/>
      <c r="W22" s="269"/>
      <c r="X22" s="269"/>
      <c r="Y22" s="269"/>
      <c r="Z22" s="269"/>
      <c r="AA22" s="269"/>
      <c r="AB22" s="269"/>
      <c r="AC22" s="269"/>
      <c r="AD22" s="269"/>
      <c r="AE22" s="269"/>
      <c r="AF22" s="270"/>
    </row>
    <row r="23" spans="1:32" x14ac:dyDescent="0.25">
      <c r="A23" s="239" t="s">
        <v>10</v>
      </c>
      <c r="B23" s="240"/>
      <c r="C23" s="359"/>
      <c r="D23" s="360"/>
      <c r="E23" s="360"/>
      <c r="F23" s="360"/>
      <c r="G23" s="361"/>
      <c r="H23" s="359"/>
      <c r="I23" s="360"/>
      <c r="J23" s="360"/>
      <c r="K23" s="360"/>
      <c r="L23" s="360"/>
      <c r="M23" s="361"/>
      <c r="N23" s="271"/>
      <c r="O23" s="272"/>
      <c r="P23" s="272"/>
      <c r="Q23" s="272"/>
      <c r="R23" s="272"/>
      <c r="S23" s="272"/>
      <c r="T23" s="272"/>
      <c r="U23" s="272"/>
      <c r="V23" s="272"/>
      <c r="W23" s="272"/>
      <c r="X23" s="272"/>
      <c r="Y23" s="272"/>
      <c r="Z23" s="272"/>
      <c r="AA23" s="272"/>
      <c r="AB23" s="272"/>
      <c r="AC23" s="272"/>
      <c r="AD23" s="272"/>
      <c r="AE23" s="272"/>
      <c r="AF23" s="273"/>
    </row>
    <row r="24" spans="1:32" ht="15.75" thickBot="1" x14ac:dyDescent="0.3">
      <c r="A24" s="241" t="s">
        <v>11</v>
      </c>
      <c r="B24" s="242"/>
      <c r="C24" s="355"/>
      <c r="D24" s="356"/>
      <c r="E24" s="356"/>
      <c r="F24" s="356"/>
      <c r="G24" s="357"/>
      <c r="H24" s="355"/>
      <c r="I24" s="356"/>
      <c r="J24" s="356"/>
      <c r="K24" s="356"/>
      <c r="L24" s="356"/>
      <c r="M24" s="357"/>
      <c r="N24" s="274"/>
      <c r="O24" s="275"/>
      <c r="P24" s="275"/>
      <c r="Q24" s="275"/>
      <c r="R24" s="275"/>
      <c r="S24" s="275"/>
      <c r="T24" s="275"/>
      <c r="U24" s="275"/>
      <c r="V24" s="275"/>
      <c r="W24" s="275"/>
      <c r="X24" s="275"/>
      <c r="Y24" s="275"/>
      <c r="Z24" s="275"/>
      <c r="AA24" s="275"/>
      <c r="AB24" s="275"/>
      <c r="AC24" s="275"/>
      <c r="AD24" s="275"/>
      <c r="AE24" s="275"/>
      <c r="AF24" s="276"/>
    </row>
    <row r="25" spans="1:32" x14ac:dyDescent="0.25">
      <c r="E25" s="272"/>
      <c r="F25" s="269"/>
      <c r="G25" s="269"/>
    </row>
  </sheetData>
  <mergeCells count="44">
    <mergeCell ref="D11:E11"/>
    <mergeCell ref="H11:I11"/>
    <mergeCell ref="E13:H13"/>
    <mergeCell ref="AD20:AE20"/>
    <mergeCell ref="U15:V15"/>
    <mergeCell ref="W16:Y16"/>
    <mergeCell ref="Q11:R11"/>
    <mergeCell ref="V17:AA17"/>
    <mergeCell ref="AA11:AF11"/>
    <mergeCell ref="I14:Q14"/>
    <mergeCell ref="S11:T11"/>
    <mergeCell ref="R15:S15"/>
    <mergeCell ref="U11:V11"/>
    <mergeCell ref="T16:U16"/>
    <mergeCell ref="E25:G25"/>
    <mergeCell ref="A21:B21"/>
    <mergeCell ref="A22:B22"/>
    <mergeCell ref="C22:G22"/>
    <mergeCell ref="H22:M22"/>
    <mergeCell ref="I9:M9"/>
    <mergeCell ref="N9:Q9"/>
    <mergeCell ref="R9:AF9"/>
    <mergeCell ref="N22:AF24"/>
    <mergeCell ref="A23:B23"/>
    <mergeCell ref="C23:G23"/>
    <mergeCell ref="H23:M23"/>
    <mergeCell ref="A24:B24"/>
    <mergeCell ref="C24:G24"/>
    <mergeCell ref="H24:M24"/>
    <mergeCell ref="A10:A11"/>
    <mergeCell ref="B10:B11"/>
    <mergeCell ref="C10:C11"/>
    <mergeCell ref="D10:AF10"/>
    <mergeCell ref="A9:B9"/>
    <mergeCell ref="D9:H9"/>
    <mergeCell ref="A7:AF7"/>
    <mergeCell ref="A8:B8"/>
    <mergeCell ref="D8:H8"/>
    <mergeCell ref="I8:M8"/>
    <mergeCell ref="N8:P8"/>
    <mergeCell ref="Q8:T8"/>
    <mergeCell ref="U8:X8"/>
    <mergeCell ref="AE8:AF8"/>
    <mergeCell ref="Z8:AD8"/>
  </mergeCells>
  <pageMargins left="0.7" right="0.7" top="0.75" bottom="0.75" header="0.3" footer="0.3"/>
  <pageSetup paperSize="9" scale="99" orientation="portrait" horizontalDpi="300" verticalDpi="300" r:id="rId1"/>
  <colBreaks count="1" manualBreakCount="1">
    <brk id="3" max="1048575" man="1"/>
  </colBreaks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4">
    <pageSetUpPr fitToPage="1"/>
  </sheetPr>
  <dimension ref="A6:L24"/>
  <sheetViews>
    <sheetView topLeftCell="A16" zoomScale="55" zoomScaleNormal="55" workbookViewId="0">
      <selection activeCell="F19" sqref="F19:H19"/>
    </sheetView>
  </sheetViews>
  <sheetFormatPr baseColWidth="10" defaultColWidth="19.7109375" defaultRowHeight="15" x14ac:dyDescent="0.25"/>
  <cols>
    <col min="1" max="1" width="12" style="12" bestFit="1" customWidth="1"/>
    <col min="2" max="2" width="19.7109375" style="12"/>
    <col min="3" max="3" width="23.7109375" style="12" bestFit="1" customWidth="1"/>
    <col min="4" max="4" width="19.7109375" style="12" bestFit="1" customWidth="1"/>
    <col min="5" max="5" width="16.85546875" style="12" bestFit="1" customWidth="1"/>
    <col min="6" max="6" width="26" style="12" bestFit="1" customWidth="1"/>
    <col min="7" max="7" width="9.5703125" style="12" bestFit="1" customWidth="1"/>
    <col min="8" max="8" width="18.140625" style="12" bestFit="1" customWidth="1"/>
    <col min="9" max="9" width="8.28515625" style="12" customWidth="1"/>
    <col min="10" max="10" width="18.140625" style="12" bestFit="1" customWidth="1"/>
    <col min="11" max="11" width="8.28515625" style="12" customWidth="1"/>
    <col min="12" max="16384" width="19.7109375" style="12"/>
  </cols>
  <sheetData>
    <row r="6" spans="1:12" ht="15.75" thickBot="1" x14ac:dyDescent="0.3"/>
    <row r="7" spans="1:12" ht="15.75" thickBot="1" x14ac:dyDescent="0.3">
      <c r="A7" s="236" t="s">
        <v>130</v>
      </c>
      <c r="B7" s="243"/>
      <c r="C7" s="243"/>
      <c r="D7" s="243"/>
      <c r="E7" s="243"/>
      <c r="F7" s="243"/>
      <c r="G7" s="243"/>
      <c r="H7" s="243"/>
      <c r="I7" s="243"/>
      <c r="J7" s="243"/>
      <c r="K7" s="238"/>
    </row>
    <row r="8" spans="1:12" ht="15.75" thickBot="1" x14ac:dyDescent="0.3">
      <c r="A8" s="260" t="s">
        <v>0</v>
      </c>
      <c r="B8" s="263"/>
      <c r="C8" s="13">
        <v>43605</v>
      </c>
      <c r="D8" s="56" t="s">
        <v>7</v>
      </c>
      <c r="E8" s="46" t="s">
        <v>100</v>
      </c>
      <c r="F8" s="56" t="s">
        <v>1</v>
      </c>
      <c r="G8" s="46" t="s">
        <v>86</v>
      </c>
      <c r="H8" s="56" t="s">
        <v>2</v>
      </c>
      <c r="I8" s="45">
        <v>1</v>
      </c>
      <c r="J8" s="56" t="s">
        <v>3</v>
      </c>
      <c r="K8" s="34">
        <v>9</v>
      </c>
    </row>
    <row r="9" spans="1:12" ht="15.75" thickBot="1" x14ac:dyDescent="0.3">
      <c r="A9" s="252" t="s">
        <v>21</v>
      </c>
      <c r="B9" s="253"/>
      <c r="C9" s="14" t="s">
        <v>144</v>
      </c>
      <c r="D9" s="56" t="s">
        <v>23</v>
      </c>
      <c r="E9" s="47" t="s">
        <v>52</v>
      </c>
      <c r="F9" s="56" t="s">
        <v>43</v>
      </c>
      <c r="G9" s="384" t="s">
        <v>87</v>
      </c>
      <c r="H9" s="385"/>
      <c r="I9" s="385"/>
      <c r="J9" s="385"/>
      <c r="K9" s="386"/>
    </row>
    <row r="10" spans="1:12" ht="15.75" customHeight="1" thickBot="1" x14ac:dyDescent="0.3">
      <c r="A10" s="57" t="s">
        <v>4</v>
      </c>
      <c r="B10" s="301" t="s">
        <v>146</v>
      </c>
      <c r="C10" s="302"/>
      <c r="D10" s="303"/>
      <c r="E10" s="57" t="s">
        <v>132</v>
      </c>
      <c r="F10" s="236" t="s">
        <v>131</v>
      </c>
      <c r="G10" s="243"/>
      <c r="H10" s="238"/>
      <c r="I10" s="236" t="s">
        <v>135</v>
      </c>
      <c r="J10" s="243"/>
      <c r="K10" s="238"/>
    </row>
    <row r="11" spans="1:12" ht="151.5" customHeight="1" x14ac:dyDescent="0.25">
      <c r="A11" s="44">
        <v>1</v>
      </c>
      <c r="B11" s="407" t="s">
        <v>272</v>
      </c>
      <c r="C11" s="408" t="s">
        <v>89</v>
      </c>
      <c r="D11" s="409" t="s">
        <v>89</v>
      </c>
      <c r="E11" s="25"/>
      <c r="F11" s="390" t="s">
        <v>273</v>
      </c>
      <c r="G11" s="391"/>
      <c r="H11" s="392"/>
      <c r="I11" s="416"/>
      <c r="J11" s="417"/>
      <c r="K11" s="418"/>
    </row>
    <row r="12" spans="1:12" ht="151.5" customHeight="1" x14ac:dyDescent="0.25">
      <c r="A12" s="3">
        <v>2</v>
      </c>
      <c r="B12" s="407" t="s">
        <v>16</v>
      </c>
      <c r="C12" s="408" t="s">
        <v>16</v>
      </c>
      <c r="D12" s="409" t="s">
        <v>16</v>
      </c>
      <c r="E12" s="27"/>
      <c r="F12" s="372" t="s">
        <v>275</v>
      </c>
      <c r="G12" s="373"/>
      <c r="H12" s="374"/>
      <c r="I12" s="410"/>
      <c r="J12" s="411"/>
      <c r="K12" s="412"/>
      <c r="L12"/>
    </row>
    <row r="13" spans="1:12" ht="151.5" customHeight="1" x14ac:dyDescent="0.25">
      <c r="A13" s="3">
        <v>3</v>
      </c>
      <c r="B13" s="407" t="s">
        <v>274</v>
      </c>
      <c r="C13" s="408" t="s">
        <v>90</v>
      </c>
      <c r="D13" s="409" t="s">
        <v>90</v>
      </c>
      <c r="E13" s="27"/>
      <c r="F13" s="372" t="s">
        <v>276</v>
      </c>
      <c r="G13" s="373"/>
      <c r="H13" s="374"/>
      <c r="I13" s="410"/>
      <c r="J13" s="411"/>
      <c r="K13" s="412"/>
    </row>
    <row r="14" spans="1:12" ht="151.5" customHeight="1" x14ac:dyDescent="0.25">
      <c r="A14" s="3">
        <v>4</v>
      </c>
      <c r="B14" s="407" t="s">
        <v>277</v>
      </c>
      <c r="C14" s="408" t="s">
        <v>91</v>
      </c>
      <c r="D14" s="409" t="s">
        <v>91</v>
      </c>
      <c r="E14" s="27"/>
      <c r="F14" s="469" t="s">
        <v>278</v>
      </c>
      <c r="G14" s="470"/>
      <c r="H14" s="471"/>
      <c r="I14" s="474"/>
      <c r="J14" s="475"/>
      <c r="K14" s="476"/>
    </row>
    <row r="15" spans="1:12" ht="151.5" customHeight="1" x14ac:dyDescent="0.25">
      <c r="A15" s="5">
        <v>5</v>
      </c>
      <c r="B15" s="407" t="s">
        <v>279</v>
      </c>
      <c r="C15" s="408" t="s">
        <v>91</v>
      </c>
      <c r="D15" s="409" t="s">
        <v>91</v>
      </c>
      <c r="E15" s="29"/>
      <c r="F15" s="372" t="s">
        <v>280</v>
      </c>
      <c r="G15" s="373"/>
      <c r="H15" s="374"/>
      <c r="I15" s="410"/>
      <c r="J15" s="411"/>
      <c r="K15" s="412"/>
    </row>
    <row r="16" spans="1:12" ht="164.25" customHeight="1" x14ac:dyDescent="0.25">
      <c r="A16" s="3">
        <v>6</v>
      </c>
      <c r="B16" s="407" t="s">
        <v>281</v>
      </c>
      <c r="C16" s="408" t="s">
        <v>92</v>
      </c>
      <c r="D16" s="409" t="s">
        <v>92</v>
      </c>
      <c r="E16" s="27"/>
      <c r="F16" s="372" t="s">
        <v>282</v>
      </c>
      <c r="G16" s="373"/>
      <c r="H16" s="374"/>
      <c r="I16" s="410"/>
      <c r="J16" s="411"/>
      <c r="K16" s="412"/>
    </row>
    <row r="17" spans="1:11" ht="151.5" customHeight="1" x14ac:dyDescent="0.25">
      <c r="A17" s="5">
        <v>7</v>
      </c>
      <c r="B17" s="407" t="s">
        <v>283</v>
      </c>
      <c r="C17" s="408" t="s">
        <v>93</v>
      </c>
      <c r="D17" s="409" t="s">
        <v>93</v>
      </c>
      <c r="E17" s="27"/>
      <c r="F17" s="372" t="s">
        <v>284</v>
      </c>
      <c r="G17" s="373"/>
      <c r="H17" s="374"/>
      <c r="I17" s="410"/>
      <c r="J17" s="411"/>
      <c r="K17" s="412"/>
    </row>
    <row r="18" spans="1:11" ht="151.5" customHeight="1" x14ac:dyDescent="0.25">
      <c r="A18" s="3">
        <v>8</v>
      </c>
      <c r="B18" s="407" t="s">
        <v>285</v>
      </c>
      <c r="C18" s="408" t="s">
        <v>94</v>
      </c>
      <c r="D18" s="409" t="s">
        <v>94</v>
      </c>
      <c r="E18" s="27"/>
      <c r="F18" s="469" t="s">
        <v>286</v>
      </c>
      <c r="G18" s="470"/>
      <c r="H18" s="471"/>
      <c r="I18" s="474"/>
      <c r="J18" s="475"/>
      <c r="K18" s="476"/>
    </row>
    <row r="19" spans="1:11" ht="151.5" customHeight="1" thickBot="1" x14ac:dyDescent="0.3">
      <c r="A19" s="5">
        <v>9</v>
      </c>
      <c r="B19" s="407" t="s">
        <v>95</v>
      </c>
      <c r="C19" s="408" t="s">
        <v>95</v>
      </c>
      <c r="D19" s="409" t="s">
        <v>95</v>
      </c>
      <c r="E19" s="29"/>
      <c r="F19" s="372" t="s">
        <v>287</v>
      </c>
      <c r="G19" s="373"/>
      <c r="H19" s="374"/>
      <c r="I19" s="410"/>
      <c r="J19" s="411"/>
      <c r="K19" s="412"/>
    </row>
    <row r="20" spans="1:11" ht="46.5" customHeight="1" thickBot="1" x14ac:dyDescent="0.3">
      <c r="A20" s="325" t="s">
        <v>134</v>
      </c>
      <c r="B20" s="326"/>
      <c r="C20" s="326"/>
      <c r="D20" s="326"/>
      <c r="E20" s="327"/>
      <c r="F20" s="328" t="s">
        <v>133</v>
      </c>
      <c r="G20" s="328"/>
      <c r="H20" s="328"/>
      <c r="I20" s="328"/>
      <c r="J20" s="328"/>
      <c r="K20" s="329"/>
    </row>
    <row r="21" spans="1:11" ht="15.75" thickBot="1" x14ac:dyDescent="0.3">
      <c r="A21" s="260" t="s">
        <v>9</v>
      </c>
      <c r="B21" s="262"/>
      <c r="C21" s="236" t="s">
        <v>12</v>
      </c>
      <c r="D21" s="243"/>
      <c r="E21" s="238"/>
      <c r="F21" s="236" t="s">
        <v>13</v>
      </c>
      <c r="G21" s="238"/>
      <c r="H21" s="330"/>
      <c r="I21" s="331"/>
      <c r="J21" s="331"/>
      <c r="K21" s="332"/>
    </row>
    <row r="22" spans="1:11" x14ac:dyDescent="0.25">
      <c r="A22" s="339" t="s">
        <v>10</v>
      </c>
      <c r="B22" s="340"/>
      <c r="C22" s="393"/>
      <c r="D22" s="394"/>
      <c r="E22" s="395"/>
      <c r="F22" s="393"/>
      <c r="G22" s="395"/>
      <c r="H22" s="333"/>
      <c r="I22" s="334"/>
      <c r="J22" s="334"/>
      <c r="K22" s="335"/>
    </row>
    <row r="23" spans="1:11" ht="15.75" thickBot="1" x14ac:dyDescent="0.3">
      <c r="A23" s="344" t="s">
        <v>11</v>
      </c>
      <c r="B23" s="345"/>
      <c r="C23" s="396"/>
      <c r="D23" s="397"/>
      <c r="E23" s="398"/>
      <c r="F23" s="396"/>
      <c r="G23" s="398"/>
      <c r="H23" s="336"/>
      <c r="I23" s="337"/>
      <c r="J23" s="337"/>
      <c r="K23" s="338"/>
    </row>
    <row r="24" spans="1:11" x14ac:dyDescent="0.25">
      <c r="E24" s="272"/>
      <c r="F24" s="272"/>
      <c r="G24" s="272"/>
    </row>
  </sheetData>
  <mergeCells count="47">
    <mergeCell ref="A7:K7"/>
    <mergeCell ref="A8:B8"/>
    <mergeCell ref="A9:B9"/>
    <mergeCell ref="G9:K9"/>
    <mergeCell ref="B10:D10"/>
    <mergeCell ref="F10:H10"/>
    <mergeCell ref="I10:K10"/>
    <mergeCell ref="B11:D11"/>
    <mergeCell ref="F11:H11"/>
    <mergeCell ref="I11:K11"/>
    <mergeCell ref="B12:D12"/>
    <mergeCell ref="F12:H12"/>
    <mergeCell ref="I12:K12"/>
    <mergeCell ref="B13:D13"/>
    <mergeCell ref="F13:H13"/>
    <mergeCell ref="I13:K13"/>
    <mergeCell ref="B14:D14"/>
    <mergeCell ref="F14:H14"/>
    <mergeCell ref="I14:K14"/>
    <mergeCell ref="B15:D15"/>
    <mergeCell ref="F15:H15"/>
    <mergeCell ref="I15:K15"/>
    <mergeCell ref="B16:D16"/>
    <mergeCell ref="F16:H16"/>
    <mergeCell ref="I16:K16"/>
    <mergeCell ref="B19:D19"/>
    <mergeCell ref="F19:H19"/>
    <mergeCell ref="I19:K19"/>
    <mergeCell ref="B17:D17"/>
    <mergeCell ref="F17:H17"/>
    <mergeCell ref="I17:K17"/>
    <mergeCell ref="B18:D18"/>
    <mergeCell ref="F18:H18"/>
    <mergeCell ref="I18:K18"/>
    <mergeCell ref="E24:G24"/>
    <mergeCell ref="A20:E20"/>
    <mergeCell ref="F20:K20"/>
    <mergeCell ref="A21:B21"/>
    <mergeCell ref="C21:E21"/>
    <mergeCell ref="F21:G21"/>
    <mergeCell ref="H21:K23"/>
    <mergeCell ref="A22:B22"/>
    <mergeCell ref="C22:E22"/>
    <mergeCell ref="F22:G22"/>
    <mergeCell ref="A23:B23"/>
    <mergeCell ref="C23:E23"/>
    <mergeCell ref="F23:G23"/>
  </mergeCells>
  <pageMargins left="0.70866141732283472" right="0.70866141732283472" top="0.74803149606299213" bottom="0.74803149606299213" header="0.31496062992125984" footer="0.31496062992125984"/>
  <pageSetup scale="69" orientation="landscape" horizontalDpi="300" verticalDpi="300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5"/>
  <dimension ref="A6:AI24"/>
  <sheetViews>
    <sheetView topLeftCell="A7" zoomScaleNormal="100" workbookViewId="0">
      <selection activeCell="U9" sqref="U9:AI9"/>
    </sheetView>
  </sheetViews>
  <sheetFormatPr baseColWidth="10" defaultRowHeight="15" x14ac:dyDescent="0.25"/>
  <cols>
    <col min="1" max="1" width="4.5703125" style="12" bestFit="1" customWidth="1"/>
    <col min="2" max="2" width="59.7109375" style="12" customWidth="1"/>
    <col min="3" max="3" width="24" style="12" bestFit="1" customWidth="1"/>
    <col min="4" max="4" width="4.7109375" style="12" bestFit="1" customWidth="1"/>
    <col min="5" max="9" width="5.7109375" style="12" bestFit="1" customWidth="1"/>
    <col min="10" max="10" width="6.7109375" style="12" bestFit="1" customWidth="1"/>
    <col min="11" max="17" width="7.7109375" style="12" bestFit="1" customWidth="1"/>
    <col min="18" max="18" width="3.28515625" style="12" customWidth="1"/>
    <col min="19" max="19" width="5.140625" style="12" customWidth="1"/>
    <col min="20" max="20" width="4.140625" style="12" customWidth="1"/>
    <col min="21" max="22" width="4.42578125" style="12" customWidth="1"/>
    <col min="23" max="23" width="3" style="12" customWidth="1"/>
    <col min="24" max="25" width="4.42578125" style="12" customWidth="1"/>
    <col min="26" max="26" width="7.7109375" style="12" customWidth="1"/>
    <col min="27" max="27" width="1.5703125" style="12" customWidth="1"/>
    <col min="28" max="28" width="3.5703125" style="12" customWidth="1"/>
    <col min="29" max="30" width="1.28515625" style="12" customWidth="1"/>
    <col min="31" max="32" width="4.42578125" style="12" customWidth="1"/>
    <col min="33" max="33" width="7.85546875" style="12" customWidth="1"/>
    <col min="34" max="35" width="4.42578125" style="12" customWidth="1"/>
    <col min="36" max="16384" width="11.42578125" style="12"/>
  </cols>
  <sheetData>
    <row r="6" spans="1:35" ht="15.75" thickBot="1" x14ac:dyDescent="0.3"/>
    <row r="7" spans="1:35" ht="16.5" customHeight="1" thickBot="1" x14ac:dyDescent="0.3">
      <c r="A7" s="260" t="s">
        <v>20</v>
      </c>
      <c r="B7" s="261"/>
      <c r="C7" s="261"/>
      <c r="D7" s="261"/>
      <c r="E7" s="261"/>
      <c r="F7" s="261"/>
      <c r="G7" s="261"/>
      <c r="H7" s="261"/>
      <c r="I7" s="261"/>
      <c r="J7" s="261"/>
      <c r="K7" s="261"/>
      <c r="L7" s="261"/>
      <c r="M7" s="261"/>
      <c r="N7" s="261"/>
      <c r="O7" s="261"/>
      <c r="P7" s="261"/>
      <c r="Q7" s="261"/>
      <c r="R7" s="261"/>
      <c r="S7" s="261"/>
      <c r="T7" s="261"/>
      <c r="U7" s="261"/>
      <c r="V7" s="261"/>
      <c r="W7" s="261"/>
      <c r="X7" s="261"/>
      <c r="Y7" s="261"/>
      <c r="Z7" s="261"/>
      <c r="AA7" s="261"/>
      <c r="AB7" s="261"/>
      <c r="AC7" s="261"/>
      <c r="AD7" s="261"/>
      <c r="AE7" s="261"/>
      <c r="AF7" s="261"/>
      <c r="AG7" s="261"/>
      <c r="AH7" s="261"/>
      <c r="AI7" s="262"/>
    </row>
    <row r="8" spans="1:35" ht="15.75" thickBot="1" x14ac:dyDescent="0.3">
      <c r="A8" s="260" t="s">
        <v>0</v>
      </c>
      <c r="B8" s="263"/>
      <c r="C8" s="13">
        <v>43605</v>
      </c>
      <c r="D8" s="260" t="s">
        <v>7</v>
      </c>
      <c r="E8" s="261"/>
      <c r="F8" s="261"/>
      <c r="G8" s="261"/>
      <c r="H8" s="262"/>
      <c r="I8" s="350" t="s">
        <v>96</v>
      </c>
      <c r="J8" s="351"/>
      <c r="K8" s="351"/>
      <c r="L8" s="351"/>
      <c r="M8" s="351"/>
      <c r="N8" s="351"/>
      <c r="O8" s="352"/>
      <c r="P8" s="260" t="s">
        <v>1</v>
      </c>
      <c r="Q8" s="261"/>
      <c r="R8" s="262"/>
      <c r="S8" s="350" t="s">
        <v>97</v>
      </c>
      <c r="T8" s="351"/>
      <c r="U8" s="351"/>
      <c r="V8" s="352"/>
      <c r="W8" s="260" t="s">
        <v>2</v>
      </c>
      <c r="X8" s="261"/>
      <c r="Y8" s="261"/>
      <c r="Z8" s="262"/>
      <c r="AA8" s="419">
        <v>1</v>
      </c>
      <c r="AB8" s="420"/>
      <c r="AC8" s="421"/>
      <c r="AD8" s="260" t="s">
        <v>3</v>
      </c>
      <c r="AE8" s="261"/>
      <c r="AF8" s="261"/>
      <c r="AG8" s="262"/>
      <c r="AH8" s="353">
        <v>8</v>
      </c>
      <c r="AI8" s="352"/>
    </row>
    <row r="9" spans="1:35" ht="15.75" thickBot="1" x14ac:dyDescent="0.3">
      <c r="A9" s="252" t="s">
        <v>21</v>
      </c>
      <c r="B9" s="253"/>
      <c r="C9" s="14" t="s">
        <v>100</v>
      </c>
      <c r="D9" s="252" t="s">
        <v>23</v>
      </c>
      <c r="E9" s="346"/>
      <c r="F9" s="346"/>
      <c r="G9" s="346"/>
      <c r="H9" s="280"/>
      <c r="I9" s="347" t="s">
        <v>99</v>
      </c>
      <c r="J9" s="348"/>
      <c r="K9" s="348"/>
      <c r="L9" s="348"/>
      <c r="M9" s="348"/>
      <c r="N9" s="348"/>
      <c r="O9" s="349"/>
      <c r="P9" s="283" t="s">
        <v>43</v>
      </c>
      <c r="Q9" s="284"/>
      <c r="R9" s="284"/>
      <c r="S9" s="284"/>
      <c r="T9" s="284"/>
      <c r="U9" s="275"/>
      <c r="V9" s="275"/>
      <c r="W9" s="275"/>
      <c r="X9" s="275"/>
      <c r="Y9" s="275"/>
      <c r="Z9" s="275"/>
      <c r="AA9" s="275"/>
      <c r="AB9" s="275"/>
      <c r="AC9" s="275"/>
      <c r="AD9" s="275"/>
      <c r="AE9" s="275"/>
      <c r="AF9" s="275"/>
      <c r="AG9" s="275"/>
      <c r="AH9" s="275"/>
      <c r="AI9" s="276"/>
    </row>
    <row r="10" spans="1:35" ht="15.75" thickBot="1" x14ac:dyDescent="0.3">
      <c r="A10" s="288" t="s">
        <v>4</v>
      </c>
      <c r="B10" s="290" t="s">
        <v>147</v>
      </c>
      <c r="C10" s="288" t="s">
        <v>316</v>
      </c>
      <c r="D10" s="292" t="s">
        <v>321</v>
      </c>
      <c r="E10" s="293"/>
      <c r="F10" s="293"/>
      <c r="G10" s="293"/>
      <c r="H10" s="293"/>
      <c r="I10" s="293"/>
      <c r="J10" s="293"/>
      <c r="K10" s="293"/>
      <c r="L10" s="293"/>
      <c r="M10" s="293"/>
      <c r="N10" s="293"/>
      <c r="O10" s="293"/>
      <c r="P10" s="293"/>
      <c r="Q10" s="293"/>
      <c r="R10" s="293"/>
      <c r="S10" s="293"/>
      <c r="T10" s="293"/>
      <c r="U10" s="293"/>
      <c r="V10" s="293"/>
      <c r="W10" s="293"/>
      <c r="X10" s="293"/>
      <c r="Y10" s="293"/>
      <c r="Z10" s="293"/>
      <c r="AA10" s="293"/>
      <c r="AB10" s="293"/>
      <c r="AC10" s="293"/>
      <c r="AD10" s="293"/>
      <c r="AE10" s="293"/>
      <c r="AF10" s="293"/>
      <c r="AG10" s="293"/>
      <c r="AH10" s="293"/>
      <c r="AI10" s="294"/>
    </row>
    <row r="11" spans="1:35" ht="15.75" thickBot="1" x14ac:dyDescent="0.3">
      <c r="A11" s="289"/>
      <c r="B11" s="291"/>
      <c r="C11" s="289"/>
      <c r="D11" s="104" t="s">
        <v>349</v>
      </c>
      <c r="E11" s="105" t="s">
        <v>350</v>
      </c>
      <c r="F11" s="105" t="s">
        <v>351</v>
      </c>
      <c r="G11" s="105" t="s">
        <v>352</v>
      </c>
      <c r="H11" s="105" t="s">
        <v>353</v>
      </c>
      <c r="I11" s="105" t="s">
        <v>354</v>
      </c>
      <c r="J11" s="105" t="s">
        <v>355</v>
      </c>
      <c r="K11" s="105" t="s">
        <v>356</v>
      </c>
      <c r="L11" s="105" t="s">
        <v>357</v>
      </c>
      <c r="M11" s="105" t="s">
        <v>358</v>
      </c>
      <c r="N11" s="105" t="s">
        <v>359</v>
      </c>
      <c r="O11" s="105" t="s">
        <v>360</v>
      </c>
      <c r="P11" s="49" t="s">
        <v>361</v>
      </c>
      <c r="Q11" s="49" t="s">
        <v>362</v>
      </c>
      <c r="R11" s="263" t="s">
        <v>404</v>
      </c>
      <c r="S11" s="406"/>
      <c r="T11" s="263" t="s">
        <v>364</v>
      </c>
      <c r="U11" s="406"/>
      <c r="V11" s="263" t="s">
        <v>365</v>
      </c>
      <c r="W11" s="406"/>
      <c r="X11" s="263" t="s">
        <v>400</v>
      </c>
      <c r="Y11" s="406"/>
      <c r="Z11" s="71" t="s">
        <v>401</v>
      </c>
      <c r="AA11" s="263" t="s">
        <v>402</v>
      </c>
      <c r="AB11" s="243"/>
      <c r="AC11" s="243"/>
      <c r="AD11" s="406"/>
      <c r="AE11" s="49"/>
      <c r="AF11" s="49"/>
      <c r="AG11" s="49"/>
      <c r="AH11" s="49"/>
      <c r="AI11" s="50"/>
    </row>
    <row r="12" spans="1:35" x14ac:dyDescent="0.25">
      <c r="A12" s="24">
        <v>1</v>
      </c>
      <c r="B12" s="7" t="s">
        <v>101</v>
      </c>
      <c r="C12" s="201">
        <v>30</v>
      </c>
      <c r="D12" s="452"/>
      <c r="E12" s="454"/>
      <c r="F12" s="15"/>
      <c r="G12" s="15"/>
      <c r="H12" s="15"/>
      <c r="I12" s="15"/>
      <c r="J12" s="15"/>
      <c r="K12" s="15"/>
      <c r="L12" s="15"/>
      <c r="M12" s="15"/>
      <c r="N12" s="15"/>
      <c r="O12" s="15"/>
      <c r="P12" s="15"/>
      <c r="Q12" s="15"/>
      <c r="R12" s="15"/>
      <c r="S12" s="15"/>
      <c r="T12" s="15"/>
      <c r="U12" s="15"/>
      <c r="V12" s="15"/>
      <c r="W12" s="15"/>
      <c r="X12" s="15"/>
      <c r="Y12" s="15"/>
      <c r="Z12" s="15"/>
      <c r="AA12" s="15"/>
      <c r="AB12" s="15"/>
      <c r="AC12" s="15"/>
      <c r="AD12" s="15"/>
      <c r="AE12" s="15"/>
      <c r="AF12" s="15"/>
      <c r="AG12" s="15"/>
      <c r="AH12" s="15"/>
      <c r="AI12" s="16"/>
    </row>
    <row r="13" spans="1:35" x14ac:dyDescent="0.25">
      <c r="A13" s="26">
        <v>2</v>
      </c>
      <c r="B13" s="4" t="s">
        <v>16</v>
      </c>
      <c r="C13" s="189">
        <v>180</v>
      </c>
      <c r="D13" s="17"/>
      <c r="E13" s="18"/>
      <c r="F13" s="437"/>
      <c r="G13" s="439"/>
      <c r="H13" s="439"/>
      <c r="I13" s="439"/>
      <c r="J13" s="439"/>
      <c r="K13" s="439"/>
      <c r="L13" s="439"/>
      <c r="M13" s="439"/>
      <c r="N13" s="439"/>
      <c r="O13" s="439"/>
      <c r="P13" s="439"/>
      <c r="Q13" s="438"/>
      <c r="R13" s="18"/>
      <c r="S13" s="18"/>
      <c r="T13" s="18"/>
      <c r="U13" s="18"/>
      <c r="V13" s="18"/>
      <c r="W13" s="18"/>
      <c r="X13" s="18"/>
      <c r="Y13" s="18"/>
      <c r="Z13" s="18"/>
      <c r="AA13" s="18"/>
      <c r="AB13" s="18"/>
      <c r="AC13" s="18"/>
      <c r="AD13" s="18"/>
      <c r="AE13" s="18"/>
      <c r="AF13" s="18"/>
      <c r="AG13" s="18"/>
      <c r="AH13" s="18"/>
      <c r="AI13" s="19"/>
    </row>
    <row r="14" spans="1:35" x14ac:dyDescent="0.25">
      <c r="A14" s="26">
        <v>3</v>
      </c>
      <c r="B14" s="4" t="s">
        <v>129</v>
      </c>
      <c r="C14" s="189">
        <f>(3+4+10)/3</f>
        <v>5.666666666666667</v>
      </c>
      <c r="D14" s="17"/>
      <c r="E14" s="18"/>
      <c r="F14" s="18"/>
      <c r="G14" s="18"/>
      <c r="H14" s="18"/>
      <c r="I14" s="18"/>
      <c r="J14" s="18"/>
      <c r="K14" s="18"/>
      <c r="L14" s="18"/>
      <c r="M14" s="18"/>
      <c r="N14" s="18"/>
      <c r="O14" s="18"/>
      <c r="P14" s="18"/>
      <c r="Q14" s="18"/>
      <c r="R14" s="92"/>
      <c r="S14" s="18"/>
      <c r="T14" s="18"/>
      <c r="U14" s="18"/>
      <c r="V14" s="18"/>
      <c r="W14" s="18"/>
      <c r="X14" s="18"/>
      <c r="Y14" s="18"/>
      <c r="Z14" s="18"/>
      <c r="AA14" s="18"/>
      <c r="AB14" s="18"/>
      <c r="AC14" s="18"/>
      <c r="AD14" s="18"/>
      <c r="AE14" s="18"/>
      <c r="AF14" s="18"/>
      <c r="AG14" s="18"/>
      <c r="AH14" s="18"/>
      <c r="AI14" s="19"/>
    </row>
    <row r="15" spans="1:35" x14ac:dyDescent="0.25">
      <c r="A15" s="26">
        <v>4</v>
      </c>
      <c r="B15" s="4" t="s">
        <v>293</v>
      </c>
      <c r="C15" s="189">
        <v>20</v>
      </c>
      <c r="D15" s="17"/>
      <c r="E15" s="18"/>
      <c r="F15" s="18"/>
      <c r="G15" s="18"/>
      <c r="H15" s="18"/>
      <c r="I15" s="18"/>
      <c r="J15" s="18"/>
      <c r="K15" s="18"/>
      <c r="L15" s="18"/>
      <c r="M15" s="18"/>
      <c r="N15" s="18"/>
      <c r="O15" s="18"/>
      <c r="P15" s="18"/>
      <c r="Q15" s="18"/>
      <c r="R15" s="18"/>
      <c r="S15" s="437"/>
      <c r="T15" s="438"/>
      <c r="U15" s="18"/>
      <c r="V15" s="18"/>
      <c r="W15" s="18"/>
      <c r="X15" s="18"/>
      <c r="Y15" s="18"/>
      <c r="Z15" s="18"/>
      <c r="AA15" s="18"/>
      <c r="AB15" s="18"/>
      <c r="AC15" s="18"/>
      <c r="AD15" s="18"/>
      <c r="AE15" s="18"/>
      <c r="AF15" s="18"/>
      <c r="AG15" s="18"/>
      <c r="AH15" s="18"/>
      <c r="AI15" s="19"/>
    </row>
    <row r="16" spans="1:35" x14ac:dyDescent="0.25">
      <c r="A16" s="26">
        <v>5</v>
      </c>
      <c r="B16" s="4" t="s">
        <v>292</v>
      </c>
      <c r="C16" s="189">
        <f>(14+13+13)/3</f>
        <v>13.333333333333334</v>
      </c>
      <c r="D16" s="17"/>
      <c r="E16" s="18"/>
      <c r="F16" s="18"/>
      <c r="G16" s="18"/>
      <c r="H16" s="18"/>
      <c r="I16" s="18"/>
      <c r="J16" s="18"/>
      <c r="K16" s="18"/>
      <c r="L16" s="18"/>
      <c r="M16" s="18"/>
      <c r="N16" s="18"/>
      <c r="O16" s="18"/>
      <c r="P16" s="18"/>
      <c r="Q16" s="18"/>
      <c r="R16" s="18"/>
      <c r="S16" s="18"/>
      <c r="T16" s="18"/>
      <c r="U16" s="437"/>
      <c r="V16" s="438"/>
      <c r="W16" s="18"/>
      <c r="X16" s="18"/>
      <c r="Y16" s="18"/>
      <c r="Z16" s="18"/>
      <c r="AA16" s="18"/>
      <c r="AB16" s="18"/>
      <c r="AC16" s="18"/>
      <c r="AD16" s="18"/>
      <c r="AE16" s="18"/>
      <c r="AF16" s="18"/>
      <c r="AG16" s="18"/>
      <c r="AH16" s="18"/>
      <c r="AI16" s="19"/>
    </row>
    <row r="17" spans="1:35" x14ac:dyDescent="0.25">
      <c r="A17" s="26">
        <v>6</v>
      </c>
      <c r="B17" s="4" t="s">
        <v>296</v>
      </c>
      <c r="C17" s="189">
        <f>(40+37+33)/3</f>
        <v>36.666666666666664</v>
      </c>
      <c r="D17" s="17"/>
      <c r="E17" s="18"/>
      <c r="F17" s="18"/>
      <c r="G17" s="18"/>
      <c r="H17" s="18"/>
      <c r="I17" s="18"/>
      <c r="J17" s="18"/>
      <c r="K17" s="18"/>
      <c r="L17" s="18"/>
      <c r="M17" s="18"/>
      <c r="N17" s="18"/>
      <c r="O17" s="18"/>
      <c r="P17" s="18"/>
      <c r="Q17" s="18"/>
      <c r="R17" s="18"/>
      <c r="S17" s="18"/>
      <c r="T17" s="18"/>
      <c r="U17" s="18"/>
      <c r="V17" s="18"/>
      <c r="W17" s="437"/>
      <c r="X17" s="439"/>
      <c r="Y17" s="439"/>
      <c r="Z17" s="439"/>
      <c r="AA17" s="438"/>
      <c r="AB17" s="18"/>
      <c r="AC17" s="18"/>
      <c r="AD17" s="18"/>
      <c r="AE17" s="18"/>
      <c r="AF17" s="18"/>
      <c r="AG17" s="18"/>
      <c r="AH17" s="18"/>
      <c r="AI17" s="19"/>
    </row>
    <row r="18" spans="1:35" x14ac:dyDescent="0.25">
      <c r="A18" s="26">
        <v>7</v>
      </c>
      <c r="B18" s="63" t="s">
        <v>113</v>
      </c>
      <c r="C18" s="189">
        <f>+(7+5+10)/3</f>
        <v>7.333333333333333</v>
      </c>
      <c r="D18" s="17"/>
      <c r="E18" s="18"/>
      <c r="F18" s="18"/>
      <c r="G18" s="18"/>
      <c r="H18" s="18"/>
      <c r="I18" s="18"/>
      <c r="J18" s="18"/>
      <c r="K18" s="18"/>
      <c r="L18" s="18"/>
      <c r="M18" s="18"/>
      <c r="N18" s="18"/>
      <c r="O18" s="18"/>
      <c r="P18" s="18"/>
      <c r="Q18" s="18"/>
      <c r="R18" s="18"/>
      <c r="S18" s="18"/>
      <c r="T18" s="18"/>
      <c r="U18" s="18"/>
      <c r="V18" s="18"/>
      <c r="W18" s="18"/>
      <c r="X18" s="18"/>
      <c r="Y18" s="18"/>
      <c r="Z18" s="18"/>
      <c r="AA18" s="18"/>
      <c r="AB18" s="92"/>
      <c r="AC18" s="18"/>
      <c r="AD18" s="18"/>
      <c r="AE18" s="18"/>
      <c r="AF18" s="18"/>
      <c r="AG18" s="18"/>
      <c r="AH18" s="18"/>
      <c r="AI18" s="19"/>
    </row>
    <row r="19" spans="1:35" ht="15.75" thickBot="1" x14ac:dyDescent="0.3">
      <c r="A19" s="26">
        <v>8</v>
      </c>
      <c r="B19" s="20" t="s">
        <v>105</v>
      </c>
      <c r="C19" s="191">
        <f>(4+4+5)/3</f>
        <v>4.333333333333333</v>
      </c>
      <c r="D19" s="21"/>
      <c r="E19" s="22"/>
      <c r="F19" s="22"/>
      <c r="G19" s="22"/>
      <c r="H19" s="22"/>
      <c r="I19" s="22"/>
      <c r="J19" s="22"/>
      <c r="K19" s="22"/>
      <c r="L19" s="22"/>
      <c r="M19" s="22"/>
      <c r="N19" s="22"/>
      <c r="O19" s="22"/>
      <c r="P19" s="22"/>
      <c r="Q19" s="22"/>
      <c r="R19" s="22"/>
      <c r="S19" s="22"/>
      <c r="T19" s="22"/>
      <c r="U19" s="22"/>
      <c r="V19" s="22"/>
      <c r="W19" s="22"/>
      <c r="X19" s="22"/>
      <c r="Y19" s="22"/>
      <c r="Z19" s="22"/>
      <c r="AA19" s="22"/>
      <c r="AB19" s="22"/>
      <c r="AC19" s="106"/>
      <c r="AD19" s="22"/>
      <c r="AE19" s="22"/>
      <c r="AF19" s="22"/>
      <c r="AG19" s="22"/>
      <c r="AH19" s="22"/>
      <c r="AI19" s="23"/>
    </row>
    <row r="20" spans="1:35" ht="15.75" thickBot="1" x14ac:dyDescent="0.3">
      <c r="A20" s="236" t="s">
        <v>8</v>
      </c>
      <c r="B20" s="238"/>
      <c r="C20" s="51">
        <f>SUM(C12:C19)</f>
        <v>297.33333333333331</v>
      </c>
      <c r="D20" s="52"/>
      <c r="E20" s="53"/>
      <c r="F20" s="53"/>
      <c r="G20" s="53"/>
      <c r="H20" s="53"/>
      <c r="I20" s="53"/>
      <c r="J20" s="53"/>
      <c r="K20" s="53"/>
      <c r="L20" s="53"/>
      <c r="M20" s="53"/>
      <c r="N20" s="53"/>
      <c r="O20" s="53"/>
      <c r="P20" s="53"/>
      <c r="Q20" s="53"/>
      <c r="R20" s="53"/>
      <c r="S20" s="53"/>
      <c r="T20" s="53"/>
      <c r="U20" s="53"/>
      <c r="V20" s="53"/>
      <c r="W20" s="53"/>
      <c r="X20" s="53"/>
      <c r="Y20" s="53"/>
      <c r="Z20" s="53"/>
      <c r="AA20" s="53"/>
      <c r="AB20" s="53"/>
      <c r="AC20" s="53"/>
      <c r="AD20" s="53"/>
      <c r="AE20" s="53"/>
      <c r="AF20" s="53"/>
      <c r="AG20" s="53"/>
      <c r="AH20" s="53"/>
      <c r="AI20" s="54"/>
    </row>
    <row r="21" spans="1:35" ht="15.75" thickBot="1" x14ac:dyDescent="0.3">
      <c r="A21" s="236" t="s">
        <v>9</v>
      </c>
      <c r="B21" s="238"/>
      <c r="C21" s="236" t="s">
        <v>12</v>
      </c>
      <c r="D21" s="243"/>
      <c r="E21" s="243"/>
      <c r="F21" s="243"/>
      <c r="G21" s="238"/>
      <c r="H21" s="236" t="s">
        <v>13</v>
      </c>
      <c r="I21" s="243"/>
      <c r="J21" s="243"/>
      <c r="K21" s="243"/>
      <c r="L21" s="243"/>
      <c r="M21" s="243"/>
      <c r="N21" s="243"/>
      <c r="O21" s="238"/>
      <c r="P21" s="268"/>
      <c r="Q21" s="269"/>
      <c r="R21" s="269"/>
      <c r="S21" s="269"/>
      <c r="T21" s="269"/>
      <c r="U21" s="269"/>
      <c r="V21" s="269"/>
      <c r="W21" s="269"/>
      <c r="X21" s="269"/>
      <c r="Y21" s="269"/>
      <c r="Z21" s="269"/>
      <c r="AA21" s="269"/>
      <c r="AB21" s="269"/>
      <c r="AC21" s="269"/>
      <c r="AD21" s="269"/>
      <c r="AE21" s="269"/>
      <c r="AF21" s="269"/>
      <c r="AG21" s="269"/>
      <c r="AH21" s="269"/>
      <c r="AI21" s="270"/>
    </row>
    <row r="22" spans="1:35" x14ac:dyDescent="0.25">
      <c r="A22" s="239" t="s">
        <v>10</v>
      </c>
      <c r="B22" s="240"/>
      <c r="C22" s="359"/>
      <c r="D22" s="360"/>
      <c r="E22" s="360"/>
      <c r="F22" s="360"/>
      <c r="G22" s="361"/>
      <c r="H22" s="359"/>
      <c r="I22" s="360"/>
      <c r="J22" s="360"/>
      <c r="K22" s="360"/>
      <c r="L22" s="360"/>
      <c r="M22" s="360"/>
      <c r="N22" s="360"/>
      <c r="O22" s="361"/>
      <c r="P22" s="271"/>
      <c r="Q22" s="272"/>
      <c r="R22" s="272"/>
      <c r="S22" s="272"/>
      <c r="T22" s="272"/>
      <c r="U22" s="272"/>
      <c r="V22" s="272"/>
      <c r="W22" s="272"/>
      <c r="X22" s="272"/>
      <c r="Y22" s="272"/>
      <c r="Z22" s="272"/>
      <c r="AA22" s="272"/>
      <c r="AB22" s="272"/>
      <c r="AC22" s="272"/>
      <c r="AD22" s="272"/>
      <c r="AE22" s="272"/>
      <c r="AF22" s="272"/>
      <c r="AG22" s="272"/>
      <c r="AH22" s="272"/>
      <c r="AI22" s="273"/>
    </row>
    <row r="23" spans="1:35" ht="15.75" thickBot="1" x14ac:dyDescent="0.3">
      <c r="A23" s="241" t="s">
        <v>11</v>
      </c>
      <c r="B23" s="242"/>
      <c r="C23" s="355"/>
      <c r="D23" s="356"/>
      <c r="E23" s="356"/>
      <c r="F23" s="356"/>
      <c r="G23" s="357"/>
      <c r="H23" s="355"/>
      <c r="I23" s="356"/>
      <c r="J23" s="356"/>
      <c r="K23" s="356"/>
      <c r="L23" s="356"/>
      <c r="M23" s="356"/>
      <c r="N23" s="356"/>
      <c r="O23" s="357"/>
      <c r="P23" s="274"/>
      <c r="Q23" s="275"/>
      <c r="R23" s="275"/>
      <c r="S23" s="275"/>
      <c r="T23" s="275"/>
      <c r="U23" s="275"/>
      <c r="V23" s="275"/>
      <c r="W23" s="275"/>
      <c r="X23" s="275"/>
      <c r="Y23" s="275"/>
      <c r="Z23" s="275"/>
      <c r="AA23" s="275"/>
      <c r="AB23" s="275"/>
      <c r="AC23" s="275"/>
      <c r="AD23" s="275"/>
      <c r="AE23" s="275"/>
      <c r="AF23" s="275"/>
      <c r="AG23" s="275"/>
      <c r="AH23" s="275"/>
      <c r="AI23" s="276"/>
    </row>
    <row r="24" spans="1:35" x14ac:dyDescent="0.25">
      <c r="E24" s="272"/>
      <c r="F24" s="272"/>
      <c r="G24" s="272"/>
    </row>
  </sheetData>
  <mergeCells count="41">
    <mergeCell ref="E24:G24"/>
    <mergeCell ref="W17:AA17"/>
    <mergeCell ref="AA11:AD11"/>
    <mergeCell ref="S15:T15"/>
    <mergeCell ref="V11:W11"/>
    <mergeCell ref="U16:V16"/>
    <mergeCell ref="X11:Y11"/>
    <mergeCell ref="C21:G21"/>
    <mergeCell ref="H21:O21"/>
    <mergeCell ref="P21:AI23"/>
    <mergeCell ref="A23:B23"/>
    <mergeCell ref="C23:G23"/>
    <mergeCell ref="H23:O23"/>
    <mergeCell ref="I9:O9"/>
    <mergeCell ref="D12:E12"/>
    <mergeCell ref="F13:Q13"/>
    <mergeCell ref="P9:T9"/>
    <mergeCell ref="R11:S11"/>
    <mergeCell ref="T11:U11"/>
    <mergeCell ref="U9:AI9"/>
    <mergeCell ref="A9:B9"/>
    <mergeCell ref="D9:H9"/>
    <mergeCell ref="A22:B22"/>
    <mergeCell ref="C22:G22"/>
    <mergeCell ref="H22:O22"/>
    <mergeCell ref="A20:B20"/>
    <mergeCell ref="A21:B21"/>
    <mergeCell ref="A7:AI7"/>
    <mergeCell ref="A8:B8"/>
    <mergeCell ref="D8:H8"/>
    <mergeCell ref="I8:O8"/>
    <mergeCell ref="P8:R8"/>
    <mergeCell ref="S8:V8"/>
    <mergeCell ref="W8:Z8"/>
    <mergeCell ref="AD8:AG8"/>
    <mergeCell ref="AH8:AI8"/>
    <mergeCell ref="AA8:AC8"/>
    <mergeCell ref="A10:A11"/>
    <mergeCell ref="B10:B11"/>
    <mergeCell ref="C10:C11"/>
    <mergeCell ref="D10:AI10"/>
  </mergeCells>
  <pageMargins left="0.7" right="0.7" top="0.75" bottom="0.75" header="0.3" footer="0.3"/>
  <pageSetup paperSize="9" scale="99" orientation="portrait" horizontalDpi="300" verticalDpi="300" r:id="rId1"/>
  <colBreaks count="1" manualBreakCount="1">
    <brk id="3" max="1048575" man="1"/>
  </colBreaks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6">
    <pageSetUpPr fitToPage="1"/>
  </sheetPr>
  <dimension ref="A6:K22"/>
  <sheetViews>
    <sheetView topLeftCell="A10" zoomScale="55" zoomScaleNormal="55" workbookViewId="0">
      <selection activeCell="F16" sqref="F16:H16"/>
    </sheetView>
  </sheetViews>
  <sheetFormatPr baseColWidth="10" defaultColWidth="19.7109375" defaultRowHeight="15" x14ac:dyDescent="0.25"/>
  <cols>
    <col min="1" max="1" width="12" style="12" bestFit="1" customWidth="1"/>
    <col min="2" max="2" width="19.7109375" style="12"/>
    <col min="3" max="3" width="16" style="12" bestFit="1" customWidth="1"/>
    <col min="4" max="4" width="19.7109375" style="12" bestFit="1" customWidth="1"/>
    <col min="5" max="5" width="26.85546875" style="12" bestFit="1" customWidth="1"/>
    <col min="6" max="6" width="26" style="12" bestFit="1" customWidth="1"/>
    <col min="7" max="7" width="29.85546875" style="12" bestFit="1" customWidth="1"/>
    <col min="8" max="8" width="18.140625" style="12" bestFit="1" customWidth="1"/>
    <col min="9" max="9" width="8.28515625" style="12" customWidth="1"/>
    <col min="10" max="10" width="18.140625" style="12" bestFit="1" customWidth="1"/>
    <col min="11" max="11" width="8.28515625" style="12" customWidth="1"/>
    <col min="12" max="16384" width="19.7109375" style="12"/>
  </cols>
  <sheetData>
    <row r="6" spans="1:11" ht="15.75" thickBot="1" x14ac:dyDescent="0.3"/>
    <row r="7" spans="1:11" ht="15.75" thickBot="1" x14ac:dyDescent="0.3">
      <c r="A7" s="236" t="s">
        <v>130</v>
      </c>
      <c r="B7" s="243"/>
      <c r="C7" s="243"/>
      <c r="D7" s="243"/>
      <c r="E7" s="243"/>
      <c r="F7" s="243"/>
      <c r="G7" s="243"/>
      <c r="H7" s="243"/>
      <c r="I7" s="243"/>
      <c r="J7" s="243"/>
      <c r="K7" s="238"/>
    </row>
    <row r="8" spans="1:11" ht="15.75" thickBot="1" x14ac:dyDescent="0.3">
      <c r="A8" s="260" t="s">
        <v>0</v>
      </c>
      <c r="B8" s="263"/>
      <c r="C8" s="13">
        <v>43605</v>
      </c>
      <c r="D8" s="56" t="s">
        <v>7</v>
      </c>
      <c r="E8" s="46" t="s">
        <v>109</v>
      </c>
      <c r="F8" s="56" t="s">
        <v>1</v>
      </c>
      <c r="G8" s="46" t="s">
        <v>288</v>
      </c>
      <c r="H8" s="56" t="s">
        <v>2</v>
      </c>
      <c r="I8" s="45">
        <v>1</v>
      </c>
      <c r="J8" s="56" t="s">
        <v>3</v>
      </c>
      <c r="K8" s="34">
        <v>8</v>
      </c>
    </row>
    <row r="9" spans="1:11" ht="15.75" thickBot="1" x14ac:dyDescent="0.3">
      <c r="A9" s="252" t="s">
        <v>21</v>
      </c>
      <c r="B9" s="253"/>
      <c r="C9" s="14" t="s">
        <v>145</v>
      </c>
      <c r="D9" s="56" t="s">
        <v>23</v>
      </c>
      <c r="E9" s="47" t="s">
        <v>99</v>
      </c>
      <c r="F9" s="56" t="s">
        <v>43</v>
      </c>
      <c r="G9" s="384" t="s">
        <v>98</v>
      </c>
      <c r="H9" s="385"/>
      <c r="I9" s="385"/>
      <c r="J9" s="385"/>
      <c r="K9" s="386"/>
    </row>
    <row r="10" spans="1:11" ht="15.75" customHeight="1" thickBot="1" x14ac:dyDescent="0.3">
      <c r="A10" s="57" t="s">
        <v>4</v>
      </c>
      <c r="B10" s="301" t="s">
        <v>147</v>
      </c>
      <c r="C10" s="302"/>
      <c r="D10" s="303"/>
      <c r="E10" s="57" t="s">
        <v>132</v>
      </c>
      <c r="F10" s="236" t="s">
        <v>131</v>
      </c>
      <c r="G10" s="243"/>
      <c r="H10" s="238"/>
      <c r="I10" s="236" t="s">
        <v>135</v>
      </c>
      <c r="J10" s="243"/>
      <c r="K10" s="238"/>
    </row>
    <row r="11" spans="1:11" ht="151.5" customHeight="1" x14ac:dyDescent="0.25">
      <c r="A11" s="44">
        <v>1</v>
      </c>
      <c r="B11" s="407" t="s">
        <v>101</v>
      </c>
      <c r="C11" s="408" t="s">
        <v>101</v>
      </c>
      <c r="D11" s="409" t="s">
        <v>101</v>
      </c>
      <c r="E11" s="25"/>
      <c r="F11" s="372" t="s">
        <v>289</v>
      </c>
      <c r="G11" s="373"/>
      <c r="H11" s="374"/>
      <c r="I11" s="416"/>
      <c r="J11" s="417"/>
      <c r="K11" s="418"/>
    </row>
    <row r="12" spans="1:11" ht="151.5" customHeight="1" x14ac:dyDescent="0.25">
      <c r="A12" s="3">
        <v>2</v>
      </c>
      <c r="B12" s="407" t="s">
        <v>16</v>
      </c>
      <c r="C12" s="408" t="s">
        <v>16</v>
      </c>
      <c r="D12" s="409" t="s">
        <v>16</v>
      </c>
      <c r="E12" s="27"/>
      <c r="F12" s="372" t="s">
        <v>290</v>
      </c>
      <c r="G12" s="373"/>
      <c r="H12" s="374"/>
      <c r="I12" s="410"/>
      <c r="J12" s="411"/>
      <c r="K12" s="412"/>
    </row>
    <row r="13" spans="1:11" ht="151.5" customHeight="1" x14ac:dyDescent="0.25">
      <c r="A13" s="3">
        <v>3</v>
      </c>
      <c r="B13" s="407" t="s">
        <v>129</v>
      </c>
      <c r="C13" s="408" t="s">
        <v>129</v>
      </c>
      <c r="D13" s="409" t="s">
        <v>129</v>
      </c>
      <c r="E13" s="27"/>
      <c r="F13" s="372" t="s">
        <v>291</v>
      </c>
      <c r="G13" s="373"/>
      <c r="H13" s="374"/>
      <c r="I13" s="410"/>
      <c r="J13" s="411"/>
      <c r="K13" s="412"/>
    </row>
    <row r="14" spans="1:11" ht="151.5" customHeight="1" x14ac:dyDescent="0.25">
      <c r="A14" s="3">
        <v>4</v>
      </c>
      <c r="B14" s="407" t="s">
        <v>293</v>
      </c>
      <c r="C14" s="408" t="s">
        <v>102</v>
      </c>
      <c r="D14" s="409" t="s">
        <v>102</v>
      </c>
      <c r="E14" s="27"/>
      <c r="F14" s="372" t="s">
        <v>294</v>
      </c>
      <c r="G14" s="373"/>
      <c r="H14" s="374"/>
      <c r="I14" s="474"/>
      <c r="J14" s="475"/>
      <c r="K14" s="476"/>
    </row>
    <row r="15" spans="1:11" ht="130.5" customHeight="1" x14ac:dyDescent="0.25">
      <c r="A15" s="5">
        <v>5</v>
      </c>
      <c r="B15" s="407" t="s">
        <v>292</v>
      </c>
      <c r="C15" s="408" t="s">
        <v>103</v>
      </c>
      <c r="D15" s="409" t="s">
        <v>103</v>
      </c>
      <c r="E15" s="29"/>
      <c r="F15" s="372" t="s">
        <v>295</v>
      </c>
      <c r="G15" s="373"/>
      <c r="H15" s="374"/>
      <c r="I15" s="410"/>
      <c r="J15" s="411"/>
      <c r="K15" s="412"/>
    </row>
    <row r="16" spans="1:11" ht="166.5" customHeight="1" x14ac:dyDescent="0.25">
      <c r="A16" s="3">
        <v>6</v>
      </c>
      <c r="B16" s="407" t="s">
        <v>296</v>
      </c>
      <c r="C16" s="408" t="s">
        <v>104</v>
      </c>
      <c r="D16" s="409" t="s">
        <v>104</v>
      </c>
      <c r="E16" s="27"/>
      <c r="F16" s="372" t="s">
        <v>297</v>
      </c>
      <c r="G16" s="373"/>
      <c r="H16" s="374"/>
      <c r="I16" s="410"/>
      <c r="J16" s="411"/>
      <c r="K16" s="412"/>
    </row>
    <row r="17" spans="1:11" ht="151.5" customHeight="1" thickBot="1" x14ac:dyDescent="0.3">
      <c r="A17" s="5">
        <v>7</v>
      </c>
      <c r="B17" s="407" t="s">
        <v>105</v>
      </c>
      <c r="C17" s="408" t="s">
        <v>105</v>
      </c>
      <c r="D17" s="409" t="s">
        <v>105</v>
      </c>
      <c r="E17" s="27"/>
      <c r="F17" s="372" t="s">
        <v>298</v>
      </c>
      <c r="G17" s="373"/>
      <c r="H17" s="374"/>
      <c r="I17" s="410"/>
      <c r="J17" s="411"/>
      <c r="K17" s="412"/>
    </row>
    <row r="18" spans="1:11" ht="46.5" customHeight="1" thickBot="1" x14ac:dyDescent="0.3">
      <c r="A18" s="325" t="s">
        <v>134</v>
      </c>
      <c r="B18" s="326"/>
      <c r="C18" s="326"/>
      <c r="D18" s="326"/>
      <c r="E18" s="327"/>
      <c r="F18" s="328" t="s">
        <v>133</v>
      </c>
      <c r="G18" s="328"/>
      <c r="H18" s="328"/>
      <c r="I18" s="328"/>
      <c r="J18" s="328"/>
      <c r="K18" s="329"/>
    </row>
    <row r="19" spans="1:11" ht="15.75" thickBot="1" x14ac:dyDescent="0.3">
      <c r="A19" s="260" t="s">
        <v>9</v>
      </c>
      <c r="B19" s="262"/>
      <c r="C19" s="236" t="s">
        <v>12</v>
      </c>
      <c r="D19" s="243"/>
      <c r="E19" s="238"/>
      <c r="F19" s="236" t="s">
        <v>13</v>
      </c>
      <c r="G19" s="238"/>
      <c r="H19" s="330"/>
      <c r="I19" s="331"/>
      <c r="J19" s="331"/>
      <c r="K19" s="332"/>
    </row>
    <row r="20" spans="1:11" x14ac:dyDescent="0.25">
      <c r="A20" s="339" t="s">
        <v>10</v>
      </c>
      <c r="B20" s="340"/>
      <c r="C20" s="393"/>
      <c r="D20" s="394"/>
      <c r="E20" s="395"/>
      <c r="F20" s="393"/>
      <c r="G20" s="395"/>
      <c r="H20" s="333"/>
      <c r="I20" s="334"/>
      <c r="J20" s="334"/>
      <c r="K20" s="335"/>
    </row>
    <row r="21" spans="1:11" ht="15.75" thickBot="1" x14ac:dyDescent="0.3">
      <c r="A21" s="344" t="s">
        <v>11</v>
      </c>
      <c r="B21" s="345"/>
      <c r="C21" s="396"/>
      <c r="D21" s="397"/>
      <c r="E21" s="398"/>
      <c r="F21" s="396"/>
      <c r="G21" s="398"/>
      <c r="H21" s="336"/>
      <c r="I21" s="337"/>
      <c r="J21" s="337"/>
      <c r="K21" s="338"/>
    </row>
    <row r="22" spans="1:11" x14ac:dyDescent="0.25">
      <c r="E22" s="272"/>
      <c r="F22" s="272"/>
      <c r="G22" s="272"/>
    </row>
  </sheetData>
  <mergeCells count="41">
    <mergeCell ref="A7:K7"/>
    <mergeCell ref="A8:B8"/>
    <mergeCell ref="A9:B9"/>
    <mergeCell ref="G9:K9"/>
    <mergeCell ref="B10:D10"/>
    <mergeCell ref="F10:H10"/>
    <mergeCell ref="I10:K10"/>
    <mergeCell ref="B11:D11"/>
    <mergeCell ref="F11:H11"/>
    <mergeCell ref="I11:K11"/>
    <mergeCell ref="B12:D12"/>
    <mergeCell ref="F12:H12"/>
    <mergeCell ref="I12:K12"/>
    <mergeCell ref="B13:D13"/>
    <mergeCell ref="F13:H13"/>
    <mergeCell ref="I13:K13"/>
    <mergeCell ref="B14:D14"/>
    <mergeCell ref="F14:H14"/>
    <mergeCell ref="I14:K14"/>
    <mergeCell ref="B17:D17"/>
    <mergeCell ref="F17:H17"/>
    <mergeCell ref="I17:K17"/>
    <mergeCell ref="B15:D15"/>
    <mergeCell ref="F15:H15"/>
    <mergeCell ref="I15:K15"/>
    <mergeCell ref="B16:D16"/>
    <mergeCell ref="F16:H16"/>
    <mergeCell ref="I16:K16"/>
    <mergeCell ref="E22:G22"/>
    <mergeCell ref="A18:E18"/>
    <mergeCell ref="F18:K18"/>
    <mergeCell ref="A19:B19"/>
    <mergeCell ref="C19:E19"/>
    <mergeCell ref="F19:G19"/>
    <mergeCell ref="H19:K21"/>
    <mergeCell ref="A20:B20"/>
    <mergeCell ref="C20:E20"/>
    <mergeCell ref="F20:G20"/>
    <mergeCell ref="A21:B21"/>
    <mergeCell ref="C21:E21"/>
    <mergeCell ref="F21:G21"/>
  </mergeCells>
  <pageMargins left="0.70866141732283472" right="0.70866141732283472" top="0.74803149606299213" bottom="0.74803149606299213" header="0.31496062992125984" footer="0.31496062992125984"/>
  <pageSetup scale="64" orientation="landscape" horizontalDpi="300" verticalDpi="300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7"/>
  <dimension ref="A6:AG22"/>
  <sheetViews>
    <sheetView showGridLines="0" topLeftCell="A2" zoomScaleNormal="100" workbookViewId="0">
      <selection activeCell="T9" sqref="T9:AG9"/>
    </sheetView>
  </sheetViews>
  <sheetFormatPr baseColWidth="10" defaultRowHeight="15" x14ac:dyDescent="0.25"/>
  <cols>
    <col min="1" max="1" width="4.5703125" style="12" bestFit="1" customWidth="1"/>
    <col min="2" max="2" width="59.7109375" style="12" customWidth="1"/>
    <col min="3" max="3" width="24" style="12" bestFit="1" customWidth="1"/>
    <col min="4" max="4" width="4.7109375" style="12" bestFit="1" customWidth="1"/>
    <col min="5" max="9" width="5.7109375" style="12" bestFit="1" customWidth="1"/>
    <col min="10" max="10" width="6.7109375" style="12" bestFit="1" customWidth="1"/>
    <col min="11" max="18" width="7.7109375" style="12" bestFit="1" customWidth="1"/>
    <col min="19" max="19" width="6.7109375" style="12" customWidth="1"/>
    <col min="20" max="20" width="2.5703125" style="12" customWidth="1"/>
    <col min="21" max="22" width="7.7109375" style="12" bestFit="1" customWidth="1"/>
    <col min="23" max="23" width="6.7109375" style="12" bestFit="1" customWidth="1"/>
    <col min="24" max="24" width="7.140625" style="12" customWidth="1"/>
    <col min="25" max="25" width="0.85546875" style="12" customWidth="1"/>
    <col min="26" max="26" width="7.7109375" style="12" bestFit="1" customWidth="1"/>
    <col min="27" max="27" width="6" style="12" customWidth="1"/>
    <col min="28" max="28" width="1.85546875" style="12" customWidth="1"/>
    <col min="29" max="29" width="5.5703125" style="12" customWidth="1"/>
    <col min="30" max="30" width="1.5703125" style="12" customWidth="1"/>
    <col min="31" max="33" width="4.42578125" style="12" customWidth="1"/>
    <col min="34" max="16384" width="11.42578125" style="12"/>
  </cols>
  <sheetData>
    <row r="6" spans="1:33" ht="15.75" thickBot="1" x14ac:dyDescent="0.3"/>
    <row r="7" spans="1:33" ht="16.5" customHeight="1" thickBot="1" x14ac:dyDescent="0.3">
      <c r="A7" s="260" t="s">
        <v>20</v>
      </c>
      <c r="B7" s="261"/>
      <c r="C7" s="261"/>
      <c r="D7" s="261"/>
      <c r="E7" s="261"/>
      <c r="F7" s="261"/>
      <c r="G7" s="261"/>
      <c r="H7" s="261"/>
      <c r="I7" s="261"/>
      <c r="J7" s="261"/>
      <c r="K7" s="261"/>
      <c r="L7" s="261"/>
      <c r="M7" s="261"/>
      <c r="N7" s="261"/>
      <c r="O7" s="261"/>
      <c r="P7" s="261"/>
      <c r="Q7" s="261"/>
      <c r="R7" s="261"/>
      <c r="S7" s="261"/>
      <c r="T7" s="261"/>
      <c r="U7" s="261"/>
      <c r="V7" s="261"/>
      <c r="W7" s="261"/>
      <c r="X7" s="261"/>
      <c r="Y7" s="261"/>
      <c r="Z7" s="261"/>
      <c r="AA7" s="261"/>
      <c r="AB7" s="261"/>
      <c r="AC7" s="261"/>
      <c r="AD7" s="261"/>
      <c r="AE7" s="261"/>
      <c r="AF7" s="261"/>
      <c r="AG7" s="262"/>
    </row>
    <row r="8" spans="1:33" ht="15.75" thickBot="1" x14ac:dyDescent="0.3">
      <c r="A8" s="260" t="s">
        <v>0</v>
      </c>
      <c r="B8" s="263"/>
      <c r="C8" s="13">
        <v>43605</v>
      </c>
      <c r="D8" s="260" t="s">
        <v>7</v>
      </c>
      <c r="E8" s="261"/>
      <c r="F8" s="261"/>
      <c r="G8" s="261"/>
      <c r="H8" s="262"/>
      <c r="I8" s="350" t="s">
        <v>107</v>
      </c>
      <c r="J8" s="351"/>
      <c r="K8" s="351"/>
      <c r="L8" s="351"/>
      <c r="M8" s="352"/>
      <c r="N8" s="260" t="s">
        <v>1</v>
      </c>
      <c r="O8" s="261"/>
      <c r="P8" s="262"/>
      <c r="Q8" s="350" t="s">
        <v>106</v>
      </c>
      <c r="R8" s="351"/>
      <c r="S8" s="351"/>
      <c r="T8" s="351"/>
      <c r="U8" s="352"/>
      <c r="V8" s="260" t="s">
        <v>2</v>
      </c>
      <c r="W8" s="261"/>
      <c r="X8" s="261"/>
      <c r="Y8" s="262"/>
      <c r="Z8" s="350">
        <v>1</v>
      </c>
      <c r="AA8" s="352"/>
      <c r="AB8" s="260" t="s">
        <v>3</v>
      </c>
      <c r="AC8" s="261"/>
      <c r="AD8" s="261"/>
      <c r="AE8" s="262"/>
      <c r="AF8" s="353">
        <v>6</v>
      </c>
      <c r="AG8" s="352"/>
    </row>
    <row r="9" spans="1:33" ht="15.75" thickBot="1" x14ac:dyDescent="0.3">
      <c r="A9" s="252" t="s">
        <v>21</v>
      </c>
      <c r="B9" s="253"/>
      <c r="C9" s="14" t="s">
        <v>109</v>
      </c>
      <c r="D9" s="252" t="s">
        <v>23</v>
      </c>
      <c r="E9" s="346"/>
      <c r="F9" s="346"/>
      <c r="G9" s="346"/>
      <c r="H9" s="280"/>
      <c r="I9" s="347" t="s">
        <v>99</v>
      </c>
      <c r="J9" s="348"/>
      <c r="K9" s="348"/>
      <c r="L9" s="348"/>
      <c r="M9" s="349"/>
      <c r="N9" s="283" t="s">
        <v>43</v>
      </c>
      <c r="O9" s="284"/>
      <c r="P9" s="284"/>
      <c r="Q9" s="284"/>
      <c r="R9" s="284"/>
      <c r="S9" s="237"/>
      <c r="T9" s="275"/>
      <c r="U9" s="275"/>
      <c r="V9" s="275"/>
      <c r="W9" s="275"/>
      <c r="X9" s="275"/>
      <c r="Y9" s="275"/>
      <c r="Z9" s="275"/>
      <c r="AA9" s="275"/>
      <c r="AB9" s="275"/>
      <c r="AC9" s="275"/>
      <c r="AD9" s="275"/>
      <c r="AE9" s="275"/>
      <c r="AF9" s="275"/>
      <c r="AG9" s="276"/>
    </row>
    <row r="10" spans="1:33" ht="15.75" thickBot="1" x14ac:dyDescent="0.3">
      <c r="A10" s="288" t="s">
        <v>4</v>
      </c>
      <c r="B10" s="290" t="s">
        <v>146</v>
      </c>
      <c r="C10" s="288" t="s">
        <v>316</v>
      </c>
      <c r="D10" s="292" t="s">
        <v>321</v>
      </c>
      <c r="E10" s="293"/>
      <c r="F10" s="293"/>
      <c r="G10" s="293"/>
      <c r="H10" s="293"/>
      <c r="I10" s="293"/>
      <c r="J10" s="293"/>
      <c r="K10" s="293"/>
      <c r="L10" s="293"/>
      <c r="M10" s="293"/>
      <c r="N10" s="293"/>
      <c r="O10" s="293"/>
      <c r="P10" s="293"/>
      <c r="Q10" s="293"/>
      <c r="R10" s="293"/>
      <c r="S10" s="293"/>
      <c r="T10" s="293"/>
      <c r="U10" s="293"/>
      <c r="V10" s="293"/>
      <c r="W10" s="293"/>
      <c r="X10" s="293"/>
      <c r="Y10" s="293"/>
      <c r="Z10" s="293"/>
      <c r="AA10" s="293"/>
      <c r="AB10" s="293"/>
      <c r="AC10" s="293"/>
      <c r="AD10" s="293"/>
      <c r="AE10" s="293"/>
      <c r="AF10" s="293"/>
      <c r="AG10" s="294"/>
    </row>
    <row r="11" spans="1:33" ht="15.75" thickBot="1" x14ac:dyDescent="0.3">
      <c r="A11" s="289"/>
      <c r="B11" s="291"/>
      <c r="C11" s="289"/>
      <c r="D11" s="104" t="s">
        <v>349</v>
      </c>
      <c r="E11" s="105" t="s">
        <v>350</v>
      </c>
      <c r="F11" s="105" t="s">
        <v>351</v>
      </c>
      <c r="G11" s="105" t="s">
        <v>352</v>
      </c>
      <c r="H11" s="105" t="s">
        <v>353</v>
      </c>
      <c r="I11" s="105" t="s">
        <v>354</v>
      </c>
      <c r="J11" s="105" t="s">
        <v>355</v>
      </c>
      <c r="K11" s="105" t="s">
        <v>356</v>
      </c>
      <c r="L11" s="105" t="s">
        <v>357</v>
      </c>
      <c r="M11" s="105" t="s">
        <v>358</v>
      </c>
      <c r="N11" s="105" t="s">
        <v>359</v>
      </c>
      <c r="O11" s="105" t="s">
        <v>360</v>
      </c>
      <c r="P11" s="67" t="s">
        <v>361</v>
      </c>
      <c r="Q11" s="67" t="s">
        <v>362</v>
      </c>
      <c r="R11" s="67" t="s">
        <v>363</v>
      </c>
      <c r="S11" s="358" t="s">
        <v>364</v>
      </c>
      <c r="T11" s="292"/>
      <c r="U11" s="67" t="s">
        <v>365</v>
      </c>
      <c r="V11" s="67" t="s">
        <v>405</v>
      </c>
      <c r="W11" s="67" t="s">
        <v>406</v>
      </c>
      <c r="X11" s="358" t="s">
        <v>407</v>
      </c>
      <c r="Y11" s="369"/>
      <c r="Z11" s="111" t="s">
        <v>408</v>
      </c>
      <c r="AA11" s="455" t="s">
        <v>409</v>
      </c>
      <c r="AB11" s="292"/>
      <c r="AC11" s="358" t="s">
        <v>410</v>
      </c>
      <c r="AD11" s="292"/>
      <c r="AE11" s="67"/>
      <c r="AF11" s="67"/>
      <c r="AG11" s="68"/>
    </row>
    <row r="12" spans="1:33" x14ac:dyDescent="0.25">
      <c r="A12" s="24">
        <v>1</v>
      </c>
      <c r="B12" s="35" t="s">
        <v>16</v>
      </c>
      <c r="C12" s="72">
        <v>180</v>
      </c>
      <c r="D12" s="367"/>
      <c r="E12" s="368"/>
      <c r="F12" s="368"/>
      <c r="G12" s="368"/>
      <c r="H12" s="368"/>
      <c r="I12" s="368"/>
      <c r="J12" s="368"/>
      <c r="K12" s="368"/>
      <c r="L12" s="368"/>
      <c r="M12" s="368"/>
      <c r="N12" s="368"/>
      <c r="O12" s="368"/>
      <c r="P12" s="154"/>
      <c r="Q12" s="154"/>
      <c r="R12" s="154"/>
      <c r="S12" s="154"/>
      <c r="T12" s="154"/>
      <c r="U12" s="154"/>
      <c r="V12" s="154"/>
      <c r="W12" s="154"/>
      <c r="X12" s="154"/>
      <c r="Y12" s="154"/>
      <c r="Z12" s="154"/>
      <c r="AA12" s="154"/>
      <c r="AB12" s="154"/>
      <c r="AC12" s="154"/>
      <c r="AD12" s="154"/>
      <c r="AE12" s="154"/>
      <c r="AF12" s="154"/>
      <c r="AG12" s="155"/>
    </row>
    <row r="13" spans="1:33" ht="15" customHeight="1" x14ac:dyDescent="0.25">
      <c r="A13" s="26">
        <v>2</v>
      </c>
      <c r="B13" s="36" t="s">
        <v>115</v>
      </c>
      <c r="C13" s="73">
        <v>60</v>
      </c>
      <c r="D13" s="156"/>
      <c r="E13" s="148"/>
      <c r="F13" s="148"/>
      <c r="G13" s="148"/>
      <c r="H13" s="148"/>
      <c r="I13" s="148"/>
      <c r="J13" s="148"/>
      <c r="K13" s="148"/>
      <c r="L13" s="148"/>
      <c r="M13" s="148"/>
      <c r="N13" s="148"/>
      <c r="O13" s="148"/>
      <c r="P13" s="362"/>
      <c r="Q13" s="362"/>
      <c r="R13" s="148"/>
      <c r="S13" s="148"/>
      <c r="T13" s="148"/>
      <c r="U13" s="148"/>
      <c r="V13" s="148"/>
      <c r="W13" s="148"/>
      <c r="X13" s="148"/>
      <c r="Y13" s="148"/>
      <c r="Z13" s="148"/>
      <c r="AA13" s="148"/>
      <c r="AB13" s="148"/>
      <c r="AC13" s="148"/>
      <c r="AD13" s="148"/>
      <c r="AE13" s="148"/>
      <c r="AF13" s="148"/>
      <c r="AG13" s="157"/>
    </row>
    <row r="14" spans="1:33" x14ac:dyDescent="0.25">
      <c r="A14" s="26">
        <v>3</v>
      </c>
      <c r="B14" s="36" t="s">
        <v>283</v>
      </c>
      <c r="C14" s="73">
        <v>20</v>
      </c>
      <c r="D14" s="156"/>
      <c r="E14" s="148"/>
      <c r="F14" s="148"/>
      <c r="G14" s="148"/>
      <c r="H14" s="148"/>
      <c r="I14" s="148"/>
      <c r="J14" s="148"/>
      <c r="K14" s="148"/>
      <c r="L14" s="148"/>
      <c r="M14" s="148"/>
      <c r="N14" s="148"/>
      <c r="O14" s="148"/>
      <c r="P14" s="148"/>
      <c r="Q14" s="148"/>
      <c r="R14" s="362"/>
      <c r="S14" s="362"/>
      <c r="T14" s="148"/>
      <c r="U14" s="148"/>
      <c r="V14" s="148"/>
      <c r="W14" s="148"/>
      <c r="X14" s="148"/>
      <c r="Y14" s="148"/>
      <c r="Z14" s="148"/>
      <c r="AA14" s="148"/>
      <c r="AB14" s="148"/>
      <c r="AC14" s="148"/>
      <c r="AD14" s="148"/>
      <c r="AE14" s="148"/>
      <c r="AF14" s="148"/>
      <c r="AG14" s="157"/>
    </row>
    <row r="15" spans="1:33" x14ac:dyDescent="0.25">
      <c r="A15" s="26">
        <v>4</v>
      </c>
      <c r="B15" s="36" t="s">
        <v>301</v>
      </c>
      <c r="C15" s="73">
        <f>(28+27+29+32)/4</f>
        <v>29</v>
      </c>
      <c r="D15" s="156"/>
      <c r="E15" s="148"/>
      <c r="F15" s="148"/>
      <c r="G15" s="148"/>
      <c r="H15" s="148"/>
      <c r="I15" s="148"/>
      <c r="J15" s="148"/>
      <c r="K15" s="148"/>
      <c r="L15" s="148"/>
      <c r="M15" s="148"/>
      <c r="N15" s="148"/>
      <c r="O15" s="148"/>
      <c r="P15" s="148"/>
      <c r="Q15" s="148"/>
      <c r="R15" s="148"/>
      <c r="S15" s="148"/>
      <c r="T15" s="362"/>
      <c r="U15" s="362"/>
      <c r="V15" s="362"/>
      <c r="W15" s="362"/>
      <c r="X15" s="362"/>
      <c r="Y15" s="148"/>
      <c r="Z15" s="148"/>
      <c r="AA15" s="148"/>
      <c r="AB15" s="148"/>
      <c r="AC15" s="148"/>
      <c r="AD15" s="148"/>
      <c r="AE15" s="148"/>
      <c r="AF15" s="148"/>
      <c r="AG15" s="157"/>
    </row>
    <row r="16" spans="1:33" x14ac:dyDescent="0.25">
      <c r="A16" s="26">
        <v>5</v>
      </c>
      <c r="B16" s="36" t="s">
        <v>303</v>
      </c>
      <c r="C16" s="187">
        <f>(30+35+30+32+22+24)/6</f>
        <v>28.833333333333332</v>
      </c>
      <c r="D16" s="156"/>
      <c r="E16" s="148"/>
      <c r="F16" s="148"/>
      <c r="G16" s="148"/>
      <c r="H16" s="148"/>
      <c r="I16" s="148"/>
      <c r="J16" s="148"/>
      <c r="K16" s="148"/>
      <c r="L16" s="148"/>
      <c r="M16" s="148"/>
      <c r="N16" s="148"/>
      <c r="O16" s="148"/>
      <c r="P16" s="148"/>
      <c r="Q16" s="148"/>
      <c r="R16" s="148"/>
      <c r="S16" s="148"/>
      <c r="T16" s="148"/>
      <c r="U16" s="148"/>
      <c r="V16" s="148"/>
      <c r="W16" s="148"/>
      <c r="X16" s="148"/>
      <c r="Y16" s="362"/>
      <c r="Z16" s="362"/>
      <c r="AA16" s="362"/>
      <c r="AB16" s="148"/>
      <c r="AC16" s="148"/>
      <c r="AD16" s="148"/>
      <c r="AE16" s="148"/>
      <c r="AF16" s="148"/>
      <c r="AG16" s="157"/>
    </row>
    <row r="17" spans="1:33" ht="15.75" thickBot="1" x14ac:dyDescent="0.3">
      <c r="A17" s="26">
        <v>6</v>
      </c>
      <c r="B17" s="37" t="s">
        <v>114</v>
      </c>
      <c r="C17" s="74">
        <v>15</v>
      </c>
      <c r="D17" s="158"/>
      <c r="E17" s="159"/>
      <c r="F17" s="159"/>
      <c r="G17" s="159"/>
      <c r="H17" s="159"/>
      <c r="I17" s="159"/>
      <c r="J17" s="159"/>
      <c r="K17" s="159"/>
      <c r="L17" s="159"/>
      <c r="M17" s="159"/>
      <c r="N17" s="159"/>
      <c r="O17" s="159"/>
      <c r="P17" s="159"/>
      <c r="Q17" s="159"/>
      <c r="R17" s="159"/>
      <c r="S17" s="159"/>
      <c r="T17" s="159"/>
      <c r="U17" s="159"/>
      <c r="V17" s="159"/>
      <c r="W17" s="159"/>
      <c r="X17" s="159"/>
      <c r="Y17" s="159"/>
      <c r="Z17" s="159"/>
      <c r="AA17" s="159"/>
      <c r="AB17" s="370"/>
      <c r="AC17" s="370"/>
      <c r="AD17" s="159"/>
      <c r="AE17" s="159"/>
      <c r="AF17" s="159"/>
      <c r="AG17" s="160"/>
    </row>
    <row r="18" spans="1:33" ht="15.75" thickBot="1" x14ac:dyDescent="0.3">
      <c r="A18" s="236" t="s">
        <v>8</v>
      </c>
      <c r="B18" s="238"/>
      <c r="C18" s="51">
        <f>SUM(C12:C17)</f>
        <v>332.83333333333331</v>
      </c>
      <c r="D18" s="84"/>
      <c r="E18" s="83"/>
      <c r="F18" s="83"/>
      <c r="G18" s="83"/>
      <c r="H18" s="83"/>
      <c r="I18" s="83"/>
      <c r="J18" s="83"/>
      <c r="K18" s="83"/>
      <c r="L18" s="83"/>
      <c r="M18" s="83"/>
      <c r="N18" s="83"/>
      <c r="O18" s="83"/>
      <c r="P18" s="83"/>
      <c r="Q18" s="83"/>
      <c r="R18" s="83"/>
      <c r="S18" s="83"/>
      <c r="T18" s="83"/>
      <c r="U18" s="83"/>
      <c r="V18" s="83"/>
      <c r="W18" s="83"/>
      <c r="X18" s="83"/>
      <c r="Y18" s="83"/>
      <c r="Z18" s="83"/>
      <c r="AA18" s="83"/>
      <c r="AB18" s="83"/>
      <c r="AC18" s="83"/>
      <c r="AD18" s="83"/>
      <c r="AE18" s="83"/>
      <c r="AF18" s="83"/>
      <c r="AG18" s="85"/>
    </row>
    <row r="19" spans="1:33" ht="15.75" thickBot="1" x14ac:dyDescent="0.3">
      <c r="A19" s="236" t="s">
        <v>9</v>
      </c>
      <c r="B19" s="238"/>
      <c r="C19" s="236" t="s">
        <v>12</v>
      </c>
      <c r="D19" s="243"/>
      <c r="E19" s="243"/>
      <c r="F19" s="243"/>
      <c r="G19" s="238"/>
      <c r="H19" s="236" t="s">
        <v>13</v>
      </c>
      <c r="I19" s="243"/>
      <c r="J19" s="243"/>
      <c r="K19" s="243"/>
      <c r="L19" s="243"/>
      <c r="M19" s="238"/>
      <c r="N19" s="268"/>
      <c r="O19" s="269"/>
      <c r="P19" s="269"/>
      <c r="Q19" s="269"/>
      <c r="R19" s="269"/>
      <c r="S19" s="269"/>
      <c r="T19" s="269"/>
      <c r="U19" s="269"/>
      <c r="V19" s="269"/>
      <c r="W19" s="269"/>
      <c r="X19" s="269"/>
      <c r="Y19" s="269"/>
      <c r="Z19" s="269"/>
      <c r="AA19" s="269"/>
      <c r="AB19" s="269"/>
      <c r="AC19" s="269"/>
      <c r="AD19" s="269"/>
      <c r="AE19" s="269"/>
      <c r="AF19" s="269"/>
      <c r="AG19" s="270"/>
    </row>
    <row r="20" spans="1:33" x14ac:dyDescent="0.25">
      <c r="A20" s="239" t="s">
        <v>10</v>
      </c>
      <c r="B20" s="240"/>
      <c r="C20" s="359"/>
      <c r="D20" s="360"/>
      <c r="E20" s="360"/>
      <c r="F20" s="360"/>
      <c r="G20" s="361"/>
      <c r="H20" s="359"/>
      <c r="I20" s="360"/>
      <c r="J20" s="360"/>
      <c r="K20" s="360"/>
      <c r="L20" s="360"/>
      <c r="M20" s="361"/>
      <c r="N20" s="271"/>
      <c r="O20" s="272"/>
      <c r="P20" s="272"/>
      <c r="Q20" s="272"/>
      <c r="R20" s="272"/>
      <c r="S20" s="272"/>
      <c r="T20" s="272"/>
      <c r="U20" s="272"/>
      <c r="V20" s="272"/>
      <c r="W20" s="272"/>
      <c r="X20" s="272"/>
      <c r="Y20" s="272"/>
      <c r="Z20" s="272"/>
      <c r="AA20" s="272"/>
      <c r="AB20" s="272"/>
      <c r="AC20" s="272"/>
      <c r="AD20" s="272"/>
      <c r="AE20" s="272"/>
      <c r="AF20" s="272"/>
      <c r="AG20" s="273"/>
    </row>
    <row r="21" spans="1:33" ht="15.75" thickBot="1" x14ac:dyDescent="0.3">
      <c r="A21" s="241" t="s">
        <v>11</v>
      </c>
      <c r="B21" s="242"/>
      <c r="C21" s="355"/>
      <c r="D21" s="356"/>
      <c r="E21" s="356"/>
      <c r="F21" s="356"/>
      <c r="G21" s="357"/>
      <c r="H21" s="355"/>
      <c r="I21" s="356"/>
      <c r="J21" s="356"/>
      <c r="K21" s="356"/>
      <c r="L21" s="356"/>
      <c r="M21" s="357"/>
      <c r="N21" s="274"/>
      <c r="O21" s="275"/>
      <c r="P21" s="275"/>
      <c r="Q21" s="275"/>
      <c r="R21" s="275"/>
      <c r="S21" s="275"/>
      <c r="T21" s="275"/>
      <c r="U21" s="275"/>
      <c r="V21" s="275"/>
      <c r="W21" s="275"/>
      <c r="X21" s="275"/>
      <c r="Y21" s="275"/>
      <c r="Z21" s="275"/>
      <c r="AA21" s="275"/>
      <c r="AB21" s="275"/>
      <c r="AC21" s="275"/>
      <c r="AD21" s="275"/>
      <c r="AE21" s="275"/>
      <c r="AF21" s="275"/>
      <c r="AG21" s="276"/>
    </row>
    <row r="22" spans="1:33" x14ac:dyDescent="0.25">
      <c r="E22" s="272"/>
      <c r="F22" s="272"/>
      <c r="G22" s="272"/>
    </row>
  </sheetData>
  <mergeCells count="41">
    <mergeCell ref="E22:G22"/>
    <mergeCell ref="Y16:AA16"/>
    <mergeCell ref="AC11:AD11"/>
    <mergeCell ref="AB17:AC17"/>
    <mergeCell ref="T15:X15"/>
    <mergeCell ref="X11:Y11"/>
    <mergeCell ref="AA11:AB11"/>
    <mergeCell ref="C19:G19"/>
    <mergeCell ref="H19:M19"/>
    <mergeCell ref="R14:S14"/>
    <mergeCell ref="N19:AG21"/>
    <mergeCell ref="A21:B21"/>
    <mergeCell ref="C21:G21"/>
    <mergeCell ref="H21:M21"/>
    <mergeCell ref="I9:M9"/>
    <mergeCell ref="D12:O12"/>
    <mergeCell ref="N9:S9"/>
    <mergeCell ref="P13:Q13"/>
    <mergeCell ref="S11:T11"/>
    <mergeCell ref="T9:AG9"/>
    <mergeCell ref="A9:B9"/>
    <mergeCell ref="D9:H9"/>
    <mergeCell ref="A20:B20"/>
    <mergeCell ref="C20:G20"/>
    <mergeCell ref="H20:M20"/>
    <mergeCell ref="A18:B18"/>
    <mergeCell ref="A19:B19"/>
    <mergeCell ref="A7:AG7"/>
    <mergeCell ref="A8:B8"/>
    <mergeCell ref="D8:H8"/>
    <mergeCell ref="I8:M8"/>
    <mergeCell ref="N8:P8"/>
    <mergeCell ref="Q8:U8"/>
    <mergeCell ref="V8:Y8"/>
    <mergeCell ref="Z8:AA8"/>
    <mergeCell ref="AB8:AE8"/>
    <mergeCell ref="AF8:AG8"/>
    <mergeCell ref="A10:A11"/>
    <mergeCell ref="B10:B11"/>
    <mergeCell ref="C10:C11"/>
    <mergeCell ref="D10:AG10"/>
  </mergeCells>
  <pageMargins left="0.7" right="0.7" top="0.75" bottom="0.75" header="0.3" footer="0.3"/>
  <pageSetup paperSize="9" scale="99" orientation="portrait" horizontalDpi="300" verticalDpi="300" r:id="rId1"/>
  <colBreaks count="1" manualBreakCount="1">
    <brk id="3" max="1048575" man="1"/>
  </colBreaks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8">
    <pageSetUpPr fitToPage="1"/>
  </sheetPr>
  <dimension ref="A6:K22"/>
  <sheetViews>
    <sheetView topLeftCell="A7" zoomScale="75" zoomScaleNormal="75" workbookViewId="0">
      <selection activeCell="F17" sqref="F17:H17"/>
    </sheetView>
  </sheetViews>
  <sheetFormatPr baseColWidth="10" defaultColWidth="19.7109375" defaultRowHeight="15" x14ac:dyDescent="0.25"/>
  <cols>
    <col min="1" max="1" width="12" style="12" bestFit="1" customWidth="1"/>
    <col min="2" max="2" width="19.7109375" style="12"/>
    <col min="3" max="3" width="25.140625" style="12" bestFit="1" customWidth="1"/>
    <col min="4" max="4" width="19.7109375" style="12" bestFit="1" customWidth="1"/>
    <col min="5" max="5" width="9.85546875" style="12" bestFit="1" customWidth="1"/>
    <col min="6" max="6" width="35.7109375" style="12" customWidth="1"/>
    <col min="7" max="7" width="21.7109375" style="12" bestFit="1" customWidth="1"/>
    <col min="8" max="8" width="18.140625" style="12" bestFit="1" customWidth="1"/>
    <col min="9" max="9" width="8.28515625" style="12" customWidth="1"/>
    <col min="10" max="10" width="18.140625" style="12" bestFit="1" customWidth="1"/>
    <col min="11" max="11" width="8.28515625" style="12" customWidth="1"/>
    <col min="12" max="16384" width="19.7109375" style="12"/>
  </cols>
  <sheetData>
    <row r="6" spans="1:11" ht="15.75" thickBot="1" x14ac:dyDescent="0.3"/>
    <row r="7" spans="1:11" ht="15.75" thickBot="1" x14ac:dyDescent="0.3">
      <c r="A7" s="236" t="s">
        <v>130</v>
      </c>
      <c r="B7" s="243"/>
      <c r="C7" s="243"/>
      <c r="D7" s="243"/>
      <c r="E7" s="243"/>
      <c r="F7" s="243"/>
      <c r="G7" s="243"/>
      <c r="H7" s="243"/>
      <c r="I7" s="243"/>
      <c r="J7" s="243"/>
      <c r="K7" s="238"/>
    </row>
    <row r="8" spans="1:11" ht="15.75" thickBot="1" x14ac:dyDescent="0.3">
      <c r="A8" s="260" t="s">
        <v>0</v>
      </c>
      <c r="B8" s="263"/>
      <c r="C8" s="13">
        <v>43605</v>
      </c>
      <c r="D8" s="56" t="s">
        <v>7</v>
      </c>
      <c r="E8" s="46" t="s">
        <v>107</v>
      </c>
      <c r="F8" s="56" t="s">
        <v>1</v>
      </c>
      <c r="G8" s="46" t="s">
        <v>106</v>
      </c>
      <c r="H8" s="56" t="s">
        <v>2</v>
      </c>
      <c r="I8" s="45">
        <v>1</v>
      </c>
      <c r="J8" s="56" t="s">
        <v>3</v>
      </c>
      <c r="K8" s="34">
        <v>6</v>
      </c>
    </row>
    <row r="9" spans="1:11" ht="15.75" thickBot="1" x14ac:dyDescent="0.3">
      <c r="A9" s="252" t="s">
        <v>21</v>
      </c>
      <c r="B9" s="253"/>
      <c r="C9" s="14" t="s">
        <v>96</v>
      </c>
      <c r="D9" s="56" t="s">
        <v>23</v>
      </c>
      <c r="E9" s="47" t="s">
        <v>99</v>
      </c>
      <c r="F9" s="56" t="s">
        <v>43</v>
      </c>
      <c r="G9" s="384" t="s">
        <v>108</v>
      </c>
      <c r="H9" s="385"/>
      <c r="I9" s="385"/>
      <c r="J9" s="385"/>
      <c r="K9" s="386"/>
    </row>
    <row r="10" spans="1:11" ht="15.75" customHeight="1" thickBot="1" x14ac:dyDescent="0.3">
      <c r="A10" s="57" t="s">
        <v>4</v>
      </c>
      <c r="B10" s="301" t="s">
        <v>146</v>
      </c>
      <c r="C10" s="302"/>
      <c r="D10" s="303"/>
      <c r="E10" s="57" t="s">
        <v>132</v>
      </c>
      <c r="F10" s="236" t="s">
        <v>131</v>
      </c>
      <c r="G10" s="243"/>
      <c r="H10" s="238"/>
      <c r="I10" s="236" t="s">
        <v>135</v>
      </c>
      <c r="J10" s="243"/>
      <c r="K10" s="238"/>
    </row>
    <row r="11" spans="1:11" ht="170.25" customHeight="1" x14ac:dyDescent="0.25">
      <c r="A11" s="61">
        <v>1</v>
      </c>
      <c r="B11" s="407" t="s">
        <v>16</v>
      </c>
      <c r="C11" s="408"/>
      <c r="D11" s="409"/>
      <c r="E11" s="25"/>
      <c r="F11" s="372" t="s">
        <v>307</v>
      </c>
      <c r="G11" s="373"/>
      <c r="H11" s="374"/>
      <c r="I11" s="416"/>
      <c r="J11" s="417"/>
      <c r="K11" s="418"/>
    </row>
    <row r="12" spans="1:11" ht="135" customHeight="1" x14ac:dyDescent="0.25">
      <c r="A12" s="62">
        <v>2</v>
      </c>
      <c r="B12" s="407" t="s">
        <v>115</v>
      </c>
      <c r="C12" s="408"/>
      <c r="D12" s="409"/>
      <c r="E12" s="27"/>
      <c r="F12" s="372" t="s">
        <v>299</v>
      </c>
      <c r="G12" s="373"/>
      <c r="H12" s="374"/>
      <c r="I12" s="410"/>
      <c r="J12" s="411"/>
      <c r="K12" s="412"/>
    </row>
    <row r="13" spans="1:11" ht="149.25" customHeight="1" x14ac:dyDescent="0.25">
      <c r="A13" s="62">
        <v>3</v>
      </c>
      <c r="B13" s="407" t="s">
        <v>283</v>
      </c>
      <c r="C13" s="408" t="s">
        <v>110</v>
      </c>
      <c r="D13" s="409" t="s">
        <v>110</v>
      </c>
      <c r="E13" s="27"/>
      <c r="F13" s="372" t="s">
        <v>300</v>
      </c>
      <c r="G13" s="373"/>
      <c r="H13" s="374"/>
      <c r="I13" s="410"/>
      <c r="J13" s="411"/>
      <c r="K13" s="412"/>
    </row>
    <row r="14" spans="1:11" ht="142.5" customHeight="1" x14ac:dyDescent="0.25">
      <c r="A14" s="62">
        <v>4</v>
      </c>
      <c r="B14" s="407" t="s">
        <v>301</v>
      </c>
      <c r="C14" s="408" t="s">
        <v>111</v>
      </c>
      <c r="D14" s="409" t="s">
        <v>111</v>
      </c>
      <c r="E14" s="27"/>
      <c r="F14" s="372" t="s">
        <v>302</v>
      </c>
      <c r="G14" s="373"/>
      <c r="H14" s="374"/>
      <c r="I14" s="474"/>
      <c r="J14" s="475"/>
      <c r="K14" s="476"/>
    </row>
    <row r="15" spans="1:11" ht="222" customHeight="1" x14ac:dyDescent="0.25">
      <c r="A15" s="5">
        <v>5</v>
      </c>
      <c r="B15" s="407" t="s">
        <v>303</v>
      </c>
      <c r="C15" s="408" t="s">
        <v>112</v>
      </c>
      <c r="D15" s="409" t="s">
        <v>112</v>
      </c>
      <c r="E15" s="29"/>
      <c r="F15" s="407" t="s">
        <v>304</v>
      </c>
      <c r="G15" s="408" t="s">
        <v>112</v>
      </c>
      <c r="H15" s="409" t="s">
        <v>112</v>
      </c>
      <c r="I15" s="410"/>
      <c r="J15" s="411"/>
      <c r="K15" s="412"/>
    </row>
    <row r="16" spans="1:11" ht="168.75" customHeight="1" x14ac:dyDescent="0.25">
      <c r="A16" s="62">
        <v>6</v>
      </c>
      <c r="B16" s="407" t="s">
        <v>113</v>
      </c>
      <c r="C16" s="408" t="s">
        <v>113</v>
      </c>
      <c r="D16" s="409" t="s">
        <v>113</v>
      </c>
      <c r="E16" s="27"/>
      <c r="F16" s="372" t="s">
        <v>305</v>
      </c>
      <c r="G16" s="373"/>
      <c r="H16" s="374"/>
      <c r="I16" s="410"/>
      <c r="J16" s="411"/>
      <c r="K16" s="412"/>
    </row>
    <row r="17" spans="1:11" ht="151.5" customHeight="1" thickBot="1" x14ac:dyDescent="0.3">
      <c r="A17" s="5">
        <v>7</v>
      </c>
      <c r="B17" s="407" t="s">
        <v>114</v>
      </c>
      <c r="C17" s="408" t="s">
        <v>114</v>
      </c>
      <c r="D17" s="409" t="s">
        <v>114</v>
      </c>
      <c r="E17" s="27"/>
      <c r="F17" s="372" t="s">
        <v>306</v>
      </c>
      <c r="G17" s="373"/>
      <c r="H17" s="374"/>
      <c r="I17" s="410"/>
      <c r="J17" s="411"/>
      <c r="K17" s="412"/>
    </row>
    <row r="18" spans="1:11" ht="46.5" customHeight="1" thickBot="1" x14ac:dyDescent="0.3">
      <c r="A18" s="325" t="s">
        <v>134</v>
      </c>
      <c r="B18" s="326"/>
      <c r="C18" s="326"/>
      <c r="D18" s="326"/>
      <c r="E18" s="327"/>
      <c r="F18" s="328" t="s">
        <v>133</v>
      </c>
      <c r="G18" s="328"/>
      <c r="H18" s="328"/>
      <c r="I18" s="328"/>
      <c r="J18" s="328"/>
      <c r="K18" s="329"/>
    </row>
    <row r="19" spans="1:11" ht="15.75" thickBot="1" x14ac:dyDescent="0.3">
      <c r="A19" s="260" t="s">
        <v>9</v>
      </c>
      <c r="B19" s="262"/>
      <c r="C19" s="236" t="s">
        <v>12</v>
      </c>
      <c r="D19" s="243"/>
      <c r="E19" s="238"/>
      <c r="F19" s="236" t="s">
        <v>13</v>
      </c>
      <c r="G19" s="238"/>
      <c r="H19" s="330"/>
      <c r="I19" s="331"/>
      <c r="J19" s="331"/>
      <c r="K19" s="332"/>
    </row>
    <row r="20" spans="1:11" x14ac:dyDescent="0.25">
      <c r="A20" s="339" t="s">
        <v>10</v>
      </c>
      <c r="B20" s="340"/>
      <c r="C20" s="393"/>
      <c r="D20" s="394"/>
      <c r="E20" s="395"/>
      <c r="F20" s="393"/>
      <c r="G20" s="395"/>
      <c r="H20" s="333"/>
      <c r="I20" s="334"/>
      <c r="J20" s="334"/>
      <c r="K20" s="335"/>
    </row>
    <row r="21" spans="1:11" ht="15.75" thickBot="1" x14ac:dyDescent="0.3">
      <c r="A21" s="344" t="s">
        <v>11</v>
      </c>
      <c r="B21" s="345"/>
      <c r="C21" s="396"/>
      <c r="D21" s="397"/>
      <c r="E21" s="398"/>
      <c r="F21" s="396"/>
      <c r="G21" s="398"/>
      <c r="H21" s="336"/>
      <c r="I21" s="337"/>
      <c r="J21" s="337"/>
      <c r="K21" s="338"/>
    </row>
    <row r="22" spans="1:11" x14ac:dyDescent="0.25">
      <c r="E22" s="272"/>
      <c r="F22" s="272"/>
      <c r="G22" s="272"/>
    </row>
  </sheetData>
  <mergeCells count="41">
    <mergeCell ref="A7:K7"/>
    <mergeCell ref="A8:B8"/>
    <mergeCell ref="A9:B9"/>
    <mergeCell ref="G9:K9"/>
    <mergeCell ref="B10:D10"/>
    <mergeCell ref="F10:H10"/>
    <mergeCell ref="I10:K10"/>
    <mergeCell ref="B11:D11"/>
    <mergeCell ref="F11:H11"/>
    <mergeCell ref="I11:K11"/>
    <mergeCell ref="B12:D12"/>
    <mergeCell ref="F12:H12"/>
    <mergeCell ref="I12:K12"/>
    <mergeCell ref="B13:D13"/>
    <mergeCell ref="F13:H13"/>
    <mergeCell ref="I13:K13"/>
    <mergeCell ref="B14:D14"/>
    <mergeCell ref="F14:H14"/>
    <mergeCell ref="I14:K14"/>
    <mergeCell ref="B15:D15"/>
    <mergeCell ref="F15:H15"/>
    <mergeCell ref="I15:K15"/>
    <mergeCell ref="B16:D16"/>
    <mergeCell ref="F16:H16"/>
    <mergeCell ref="I16:K16"/>
    <mergeCell ref="E22:G22"/>
    <mergeCell ref="B17:D17"/>
    <mergeCell ref="F17:H17"/>
    <mergeCell ref="I17:K17"/>
    <mergeCell ref="A18:E18"/>
    <mergeCell ref="F18:K18"/>
    <mergeCell ref="A19:B19"/>
    <mergeCell ref="C19:E19"/>
    <mergeCell ref="F19:G19"/>
    <mergeCell ref="H19:K21"/>
    <mergeCell ref="A20:B20"/>
    <mergeCell ref="C20:E20"/>
    <mergeCell ref="F20:G20"/>
    <mergeCell ref="A21:B21"/>
    <mergeCell ref="C21:E21"/>
    <mergeCell ref="F21:G21"/>
  </mergeCells>
  <pageMargins left="0.70866141732283472" right="0.70866141732283472" top="0.74803149606299213" bottom="0.74803149606299213" header="0.31496062992125984" footer="0.31496062992125984"/>
  <pageSetup scale="63" orientation="landscape" horizontalDpi="300" verticalDpi="300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29"/>
  <dimension ref="A6:AC23"/>
  <sheetViews>
    <sheetView zoomScaleNormal="100" workbookViewId="0">
      <selection activeCell="B25" sqref="B25"/>
    </sheetView>
  </sheetViews>
  <sheetFormatPr baseColWidth="10" defaultRowHeight="15" x14ac:dyDescent="0.25"/>
  <cols>
    <col min="1" max="1" width="4.5703125" style="12" bestFit="1" customWidth="1"/>
    <col min="2" max="2" width="59.7109375" style="12" customWidth="1"/>
    <col min="3" max="3" width="24" style="12" bestFit="1" customWidth="1"/>
    <col min="4" max="4" width="4.7109375" style="12" bestFit="1" customWidth="1"/>
    <col min="5" max="9" width="5.7109375" style="12" bestFit="1" customWidth="1"/>
    <col min="10" max="10" width="6.7109375" style="12" bestFit="1" customWidth="1"/>
    <col min="11" max="11" width="7.7109375" style="12" bestFit="1" customWidth="1"/>
    <col min="12" max="12" width="5.42578125" style="12" customWidth="1"/>
    <col min="13" max="13" width="2.42578125" style="12" customWidth="1"/>
    <col min="14" max="14" width="7.7109375" style="12" bestFit="1" customWidth="1"/>
    <col min="15" max="15" width="1.5703125" style="12" customWidth="1"/>
    <col min="16" max="16" width="6.85546875" style="12" customWidth="1"/>
    <col min="17" max="17" width="3.42578125" style="12" customWidth="1"/>
    <col min="18" max="18" width="4.5703125" style="12" customWidth="1"/>
    <col min="19" max="19" width="7.7109375" style="12" bestFit="1" customWidth="1"/>
    <col min="20" max="20" width="3.7109375" style="12" customWidth="1"/>
    <col min="21" max="22" width="4.140625" style="12" customWidth="1"/>
    <col min="23" max="23" width="4" style="12" customWidth="1"/>
    <col min="24" max="26" width="7.7109375" style="12" bestFit="1" customWidth="1"/>
    <col min="27" max="27" width="3.85546875" style="12" customWidth="1"/>
    <col min="28" max="29" width="4.42578125" style="12" customWidth="1"/>
    <col min="30" max="16384" width="11.42578125" style="12"/>
  </cols>
  <sheetData>
    <row r="6" spans="1:29" ht="15.75" thickBot="1" x14ac:dyDescent="0.3"/>
    <row r="7" spans="1:29" ht="16.5" customHeight="1" thickBot="1" x14ac:dyDescent="0.3">
      <c r="A7" s="260" t="s">
        <v>20</v>
      </c>
      <c r="B7" s="261"/>
      <c r="C7" s="261"/>
      <c r="D7" s="261"/>
      <c r="E7" s="261"/>
      <c r="F7" s="261"/>
      <c r="G7" s="261"/>
      <c r="H7" s="261"/>
      <c r="I7" s="261"/>
      <c r="J7" s="261"/>
      <c r="K7" s="261"/>
      <c r="L7" s="261"/>
      <c r="M7" s="261"/>
      <c r="N7" s="261"/>
      <c r="O7" s="261"/>
      <c r="P7" s="261"/>
      <c r="Q7" s="261"/>
      <c r="R7" s="261"/>
      <c r="S7" s="261"/>
      <c r="T7" s="261"/>
      <c r="U7" s="261"/>
      <c r="V7" s="261"/>
      <c r="W7" s="261"/>
      <c r="X7" s="261"/>
      <c r="Y7" s="261"/>
      <c r="Z7" s="261"/>
      <c r="AA7" s="261"/>
      <c r="AB7" s="261"/>
      <c r="AC7" s="262"/>
    </row>
    <row r="8" spans="1:29" ht="15.75" thickBot="1" x14ac:dyDescent="0.3">
      <c r="A8" s="260" t="s">
        <v>0</v>
      </c>
      <c r="B8" s="263"/>
      <c r="C8" s="13">
        <v>43605</v>
      </c>
      <c r="D8" s="260" t="s">
        <v>7</v>
      </c>
      <c r="E8" s="261"/>
      <c r="F8" s="261"/>
      <c r="G8" s="261"/>
      <c r="H8" s="262"/>
      <c r="I8" s="350" t="s">
        <v>116</v>
      </c>
      <c r="J8" s="351"/>
      <c r="K8" s="352"/>
      <c r="L8" s="260" t="s">
        <v>1</v>
      </c>
      <c r="M8" s="261"/>
      <c r="N8" s="262"/>
      <c r="O8" s="350" t="s">
        <v>117</v>
      </c>
      <c r="P8" s="351"/>
      <c r="Q8" s="352"/>
      <c r="R8" s="260" t="s">
        <v>2</v>
      </c>
      <c r="S8" s="261"/>
      <c r="T8" s="261"/>
      <c r="U8" s="262"/>
      <c r="V8" s="350">
        <v>1</v>
      </c>
      <c r="W8" s="352"/>
      <c r="X8" s="260" t="s">
        <v>3</v>
      </c>
      <c r="Y8" s="261"/>
      <c r="Z8" s="261"/>
      <c r="AA8" s="262"/>
      <c r="AB8" s="353">
        <v>7</v>
      </c>
      <c r="AC8" s="352"/>
    </row>
    <row r="9" spans="1:29" ht="15.75" thickBot="1" x14ac:dyDescent="0.3">
      <c r="A9" s="252" t="s">
        <v>21</v>
      </c>
      <c r="B9" s="253"/>
      <c r="C9" s="14" t="s">
        <v>107</v>
      </c>
      <c r="D9" s="252" t="s">
        <v>23</v>
      </c>
      <c r="E9" s="346"/>
      <c r="F9" s="346"/>
      <c r="G9" s="346"/>
      <c r="H9" s="280"/>
      <c r="I9" s="347" t="s">
        <v>99</v>
      </c>
      <c r="J9" s="348"/>
      <c r="K9" s="349"/>
      <c r="L9" s="283" t="s">
        <v>43</v>
      </c>
      <c r="M9" s="284"/>
      <c r="N9" s="284"/>
      <c r="O9" s="284"/>
      <c r="P9" s="284"/>
      <c r="Q9" s="275"/>
      <c r="R9" s="275"/>
      <c r="S9" s="275"/>
      <c r="T9" s="275"/>
      <c r="U9" s="275"/>
      <c r="V9" s="275"/>
      <c r="W9" s="275"/>
      <c r="X9" s="275"/>
      <c r="Y9" s="275"/>
      <c r="Z9" s="275"/>
      <c r="AA9" s="275"/>
      <c r="AB9" s="275"/>
      <c r="AC9" s="276"/>
    </row>
    <row r="10" spans="1:29" ht="15.75" thickBot="1" x14ac:dyDescent="0.3">
      <c r="A10" s="288" t="s">
        <v>4</v>
      </c>
      <c r="B10" s="290" t="s">
        <v>146</v>
      </c>
      <c r="C10" s="288" t="s">
        <v>5</v>
      </c>
      <c r="D10" s="292" t="s">
        <v>6</v>
      </c>
      <c r="E10" s="293"/>
      <c r="F10" s="293"/>
      <c r="G10" s="293"/>
      <c r="H10" s="293"/>
      <c r="I10" s="293"/>
      <c r="J10" s="293"/>
      <c r="K10" s="293"/>
      <c r="L10" s="293"/>
      <c r="M10" s="293"/>
      <c r="N10" s="293"/>
      <c r="O10" s="293"/>
      <c r="P10" s="293"/>
      <c r="Q10" s="293"/>
      <c r="R10" s="293"/>
      <c r="S10" s="293"/>
      <c r="T10" s="293"/>
      <c r="U10" s="293"/>
      <c r="V10" s="293"/>
      <c r="W10" s="293"/>
      <c r="X10" s="293"/>
      <c r="Y10" s="293"/>
      <c r="Z10" s="293"/>
      <c r="AA10" s="293"/>
      <c r="AB10" s="293"/>
      <c r="AC10" s="294"/>
    </row>
    <row r="11" spans="1:29" ht="15.75" thickBot="1" x14ac:dyDescent="0.3">
      <c r="A11" s="289"/>
      <c r="B11" s="291"/>
      <c r="C11" s="289"/>
      <c r="D11" s="142" t="s">
        <v>349</v>
      </c>
      <c r="E11" s="151" t="s">
        <v>350</v>
      </c>
      <c r="F11" s="151" t="s">
        <v>351</v>
      </c>
      <c r="G11" s="151" t="s">
        <v>515</v>
      </c>
      <c r="H11" s="151" t="s">
        <v>353</v>
      </c>
      <c r="I11" s="151" t="s">
        <v>354</v>
      </c>
      <c r="J11" s="151" t="s">
        <v>355</v>
      </c>
      <c r="K11" s="151" t="s">
        <v>450</v>
      </c>
      <c r="L11" s="358" t="s">
        <v>357</v>
      </c>
      <c r="M11" s="292"/>
      <c r="N11" s="96" t="s">
        <v>358</v>
      </c>
      <c r="O11" s="369" t="s">
        <v>359</v>
      </c>
      <c r="P11" s="292"/>
      <c r="Q11" s="358" t="s">
        <v>360</v>
      </c>
      <c r="R11" s="292"/>
      <c r="S11" s="151" t="s">
        <v>361</v>
      </c>
      <c r="T11" s="358" t="s">
        <v>362</v>
      </c>
      <c r="U11" s="292"/>
      <c r="V11" s="358" t="s">
        <v>404</v>
      </c>
      <c r="W11" s="292"/>
      <c r="X11" s="151" t="s">
        <v>364</v>
      </c>
      <c r="Y11" s="151" t="s">
        <v>365</v>
      </c>
      <c r="Z11" s="151" t="s">
        <v>400</v>
      </c>
      <c r="AA11" s="358" t="s">
        <v>401</v>
      </c>
      <c r="AB11" s="292"/>
      <c r="AC11" s="152"/>
    </row>
    <row r="12" spans="1:29" x14ac:dyDescent="0.25">
      <c r="A12" s="42">
        <v>1</v>
      </c>
      <c r="B12" s="7" t="s">
        <v>16</v>
      </c>
      <c r="C12" s="186">
        <v>120</v>
      </c>
      <c r="D12" s="486"/>
      <c r="E12" s="486"/>
      <c r="F12" s="486"/>
      <c r="G12" s="486"/>
      <c r="H12" s="486"/>
      <c r="I12" s="486"/>
      <c r="J12" s="486"/>
      <c r="K12" s="486"/>
      <c r="L12" s="154"/>
      <c r="M12" s="154"/>
      <c r="N12" s="154"/>
      <c r="O12" s="154"/>
      <c r="P12" s="154"/>
      <c r="Q12" s="154"/>
      <c r="R12" s="154"/>
      <c r="S12" s="154"/>
      <c r="T12" s="154"/>
      <c r="U12" s="154"/>
      <c r="V12" s="154"/>
      <c r="W12" s="154"/>
      <c r="X12" s="154"/>
      <c r="Y12" s="154"/>
      <c r="Z12" s="154"/>
      <c r="AA12" s="154"/>
      <c r="AB12" s="154"/>
      <c r="AC12" s="155"/>
    </row>
    <row r="13" spans="1:29" ht="15" customHeight="1" x14ac:dyDescent="0.25">
      <c r="A13" s="26">
        <v>2</v>
      </c>
      <c r="B13" s="4" t="s">
        <v>118</v>
      </c>
      <c r="C13" s="187">
        <f>(10+11+9+12+13+15)/6</f>
        <v>11.666666666666666</v>
      </c>
      <c r="D13" s="156"/>
      <c r="E13" s="148"/>
      <c r="F13" s="148"/>
      <c r="G13" s="148"/>
      <c r="H13" s="148"/>
      <c r="I13" s="148"/>
      <c r="J13" s="148"/>
      <c r="K13" s="148"/>
      <c r="L13" s="199"/>
      <c r="M13" s="148"/>
      <c r="N13" s="148"/>
      <c r="O13" s="148"/>
      <c r="P13" s="148"/>
      <c r="Q13" s="148"/>
      <c r="R13" s="148"/>
      <c r="S13" s="148"/>
      <c r="T13" s="148"/>
      <c r="U13" s="148"/>
      <c r="V13" s="148"/>
      <c r="W13" s="148"/>
      <c r="X13" s="148"/>
      <c r="Y13" s="148"/>
      <c r="Z13" s="148"/>
      <c r="AA13" s="148"/>
      <c r="AB13" s="148"/>
      <c r="AC13" s="157"/>
    </row>
    <row r="14" spans="1:29" x14ac:dyDescent="0.25">
      <c r="A14" s="26">
        <v>3</v>
      </c>
      <c r="B14" s="4" t="s">
        <v>119</v>
      </c>
      <c r="C14" s="187">
        <v>20</v>
      </c>
      <c r="D14" s="156"/>
      <c r="E14" s="148"/>
      <c r="F14" s="148"/>
      <c r="G14" s="148"/>
      <c r="H14" s="148"/>
      <c r="I14" s="148"/>
      <c r="J14" s="148"/>
      <c r="K14" s="148"/>
      <c r="L14" s="148"/>
      <c r="M14" s="486"/>
      <c r="N14" s="486"/>
      <c r="O14" s="486"/>
      <c r="P14" s="148"/>
      <c r="Q14" s="148"/>
      <c r="R14" s="148"/>
      <c r="S14" s="148"/>
      <c r="T14" s="148"/>
      <c r="U14" s="148"/>
      <c r="V14" s="148"/>
      <c r="W14" s="148"/>
      <c r="X14" s="148"/>
      <c r="Y14" s="148"/>
      <c r="Z14" s="148"/>
      <c r="AA14" s="148"/>
      <c r="AB14" s="148"/>
      <c r="AC14" s="157"/>
    </row>
    <row r="15" spans="1:29" x14ac:dyDescent="0.25">
      <c r="A15" s="26">
        <v>4</v>
      </c>
      <c r="B15" s="4" t="s">
        <v>120</v>
      </c>
      <c r="C15" s="187">
        <v>20</v>
      </c>
      <c r="D15" s="156"/>
      <c r="E15" s="148"/>
      <c r="F15" s="148"/>
      <c r="G15" s="148"/>
      <c r="H15" s="148"/>
      <c r="I15" s="148"/>
      <c r="J15" s="148"/>
      <c r="K15" s="148"/>
      <c r="L15" s="148"/>
      <c r="M15" s="148"/>
      <c r="N15" s="148"/>
      <c r="O15" s="148"/>
      <c r="P15" s="486"/>
      <c r="Q15" s="486"/>
      <c r="R15" s="148"/>
      <c r="S15" s="148"/>
      <c r="T15" s="148"/>
      <c r="U15" s="148"/>
      <c r="V15" s="148"/>
      <c r="W15" s="148"/>
      <c r="X15" s="148"/>
      <c r="Y15" s="148"/>
      <c r="Z15" s="148"/>
      <c r="AA15" s="148"/>
      <c r="AB15" s="148"/>
      <c r="AC15" s="157"/>
    </row>
    <row r="16" spans="1:29" x14ac:dyDescent="0.25">
      <c r="A16" s="26">
        <v>5</v>
      </c>
      <c r="B16" s="4" t="s">
        <v>121</v>
      </c>
      <c r="C16" s="187">
        <f>((196/6))</f>
        <v>32.666666666666664</v>
      </c>
      <c r="D16" s="156"/>
      <c r="E16" s="148"/>
      <c r="F16" s="148"/>
      <c r="G16" s="148"/>
      <c r="H16" s="148"/>
      <c r="I16" s="148"/>
      <c r="J16" s="148"/>
      <c r="K16" s="148"/>
      <c r="L16" s="148"/>
      <c r="M16" s="148"/>
      <c r="N16" s="148"/>
      <c r="O16" s="148"/>
      <c r="P16" s="148"/>
      <c r="Q16" s="148"/>
      <c r="R16" s="486" t="s">
        <v>516</v>
      </c>
      <c r="S16" s="486"/>
      <c r="T16" s="486"/>
      <c r="U16" s="148"/>
      <c r="V16" s="148"/>
      <c r="W16" s="148"/>
      <c r="X16" s="148"/>
      <c r="Y16" s="148"/>
      <c r="Z16" s="148"/>
      <c r="AA16" s="148"/>
      <c r="AB16" s="148"/>
      <c r="AC16" s="157"/>
    </row>
    <row r="17" spans="1:29" x14ac:dyDescent="0.25">
      <c r="A17" s="26">
        <v>6</v>
      </c>
      <c r="B17" s="4" t="s">
        <v>315</v>
      </c>
      <c r="C17" s="187">
        <f>(10+14)/2</f>
        <v>12</v>
      </c>
      <c r="D17" s="156"/>
      <c r="E17" s="148"/>
      <c r="F17" s="148"/>
      <c r="G17" s="148"/>
      <c r="H17" s="148"/>
      <c r="I17" s="148"/>
      <c r="J17" s="148"/>
      <c r="K17" s="148"/>
      <c r="L17" s="148"/>
      <c r="M17" s="148"/>
      <c r="N17" s="148"/>
      <c r="O17" s="148"/>
      <c r="P17" s="148"/>
      <c r="Q17" s="148"/>
      <c r="R17" s="148"/>
      <c r="S17" s="148"/>
      <c r="T17" s="148"/>
      <c r="U17" s="486"/>
      <c r="V17" s="486"/>
      <c r="W17" s="148"/>
      <c r="X17" s="148"/>
      <c r="Y17" s="148"/>
      <c r="Z17" s="148"/>
      <c r="AA17" s="148"/>
      <c r="AB17" s="148"/>
      <c r="AC17" s="157"/>
    </row>
    <row r="18" spans="1:29" ht="15.75" thickBot="1" x14ac:dyDescent="0.3">
      <c r="A18" s="32">
        <v>7</v>
      </c>
      <c r="B18" s="33" t="s">
        <v>123</v>
      </c>
      <c r="C18" s="192">
        <v>60</v>
      </c>
      <c r="D18" s="158"/>
      <c r="E18" s="159"/>
      <c r="F18" s="159"/>
      <c r="G18" s="159"/>
      <c r="H18" s="159"/>
      <c r="I18" s="159"/>
      <c r="J18" s="159"/>
      <c r="K18" s="159"/>
      <c r="L18" s="159"/>
      <c r="M18" s="159"/>
      <c r="N18" s="159"/>
      <c r="O18" s="159"/>
      <c r="P18" s="159"/>
      <c r="Q18" s="159"/>
      <c r="R18" s="159"/>
      <c r="S18" s="159"/>
      <c r="T18" s="159"/>
      <c r="U18" s="159"/>
      <c r="V18" s="159"/>
      <c r="W18" s="486"/>
      <c r="X18" s="486"/>
      <c r="Y18" s="486"/>
      <c r="Z18" s="486"/>
      <c r="AA18" s="486"/>
      <c r="AB18" s="159"/>
      <c r="AC18" s="160"/>
    </row>
    <row r="19" spans="1:29" ht="15.75" thickBot="1" x14ac:dyDescent="0.3">
      <c r="A19" s="236" t="s">
        <v>8</v>
      </c>
      <c r="B19" s="238"/>
      <c r="C19" s="51">
        <f>SUM(C12:C18)</f>
        <v>276.33333333333331</v>
      </c>
      <c r="D19" s="84"/>
      <c r="E19" s="83"/>
      <c r="F19" s="83"/>
      <c r="G19" s="83"/>
      <c r="H19" s="83"/>
      <c r="I19" s="83"/>
      <c r="J19" s="83"/>
      <c r="K19" s="83"/>
      <c r="L19" s="83"/>
      <c r="M19" s="83"/>
      <c r="N19" s="83"/>
      <c r="O19" s="83"/>
      <c r="P19" s="83"/>
      <c r="Q19" s="83"/>
      <c r="R19" s="83"/>
      <c r="S19" s="83"/>
      <c r="T19" s="83"/>
      <c r="U19" s="83"/>
      <c r="V19" s="83"/>
      <c r="W19" s="83"/>
      <c r="X19" s="83"/>
      <c r="Y19" s="83"/>
      <c r="Z19" s="83"/>
      <c r="AA19" s="83"/>
      <c r="AB19" s="83"/>
      <c r="AC19" s="85"/>
    </row>
    <row r="20" spans="1:29" ht="15.75" thickBot="1" x14ac:dyDescent="0.3">
      <c r="A20" s="236" t="s">
        <v>9</v>
      </c>
      <c r="B20" s="238"/>
      <c r="C20" s="236" t="s">
        <v>12</v>
      </c>
      <c r="D20" s="243"/>
      <c r="E20" s="243"/>
      <c r="F20" s="243"/>
      <c r="G20" s="238"/>
      <c r="H20" s="236" t="s">
        <v>13</v>
      </c>
      <c r="I20" s="243"/>
      <c r="J20" s="243"/>
      <c r="K20" s="238"/>
      <c r="L20" s="268"/>
      <c r="M20" s="269"/>
      <c r="N20" s="269"/>
      <c r="O20" s="269"/>
      <c r="P20" s="269"/>
      <c r="Q20" s="269"/>
      <c r="R20" s="269"/>
      <c r="S20" s="269"/>
      <c r="T20" s="269"/>
      <c r="U20" s="269"/>
      <c r="V20" s="269"/>
      <c r="W20" s="269"/>
      <c r="X20" s="269"/>
      <c r="Y20" s="269"/>
      <c r="Z20" s="269"/>
      <c r="AA20" s="269"/>
      <c r="AB20" s="269"/>
      <c r="AC20" s="270"/>
    </row>
    <row r="21" spans="1:29" x14ac:dyDescent="0.25">
      <c r="A21" s="239" t="s">
        <v>10</v>
      </c>
      <c r="B21" s="240"/>
      <c r="C21" s="359"/>
      <c r="D21" s="360"/>
      <c r="E21" s="360"/>
      <c r="F21" s="360"/>
      <c r="G21" s="361"/>
      <c r="H21" s="359"/>
      <c r="I21" s="360"/>
      <c r="J21" s="360"/>
      <c r="K21" s="361"/>
      <c r="L21" s="271"/>
      <c r="M21" s="272"/>
      <c r="N21" s="272"/>
      <c r="O21" s="272"/>
      <c r="P21" s="272"/>
      <c r="Q21" s="272"/>
      <c r="R21" s="272"/>
      <c r="S21" s="272"/>
      <c r="T21" s="272"/>
      <c r="U21" s="272"/>
      <c r="V21" s="272"/>
      <c r="W21" s="272"/>
      <c r="X21" s="272"/>
      <c r="Y21" s="272"/>
      <c r="Z21" s="272"/>
      <c r="AA21" s="272"/>
      <c r="AB21" s="272"/>
      <c r="AC21" s="273"/>
    </row>
    <row r="22" spans="1:29" ht="15.75" thickBot="1" x14ac:dyDescent="0.3">
      <c r="A22" s="241" t="s">
        <v>11</v>
      </c>
      <c r="B22" s="242"/>
      <c r="C22" s="355"/>
      <c r="D22" s="356"/>
      <c r="E22" s="356"/>
      <c r="F22" s="356"/>
      <c r="G22" s="357"/>
      <c r="H22" s="355"/>
      <c r="I22" s="356"/>
      <c r="J22" s="356"/>
      <c r="K22" s="357"/>
      <c r="L22" s="274"/>
      <c r="M22" s="275"/>
      <c r="N22" s="275"/>
      <c r="O22" s="275"/>
      <c r="P22" s="275"/>
      <c r="Q22" s="275"/>
      <c r="R22" s="275"/>
      <c r="S22" s="275"/>
      <c r="T22" s="275"/>
      <c r="U22" s="275"/>
      <c r="V22" s="275"/>
      <c r="W22" s="275"/>
      <c r="X22" s="275"/>
      <c r="Y22" s="275"/>
      <c r="Z22" s="275"/>
      <c r="AA22" s="275"/>
      <c r="AB22" s="275"/>
      <c r="AC22" s="276"/>
    </row>
    <row r="23" spans="1:29" x14ac:dyDescent="0.25">
      <c r="E23" s="272"/>
      <c r="F23" s="272"/>
      <c r="G23" s="272"/>
    </row>
  </sheetData>
  <mergeCells count="43">
    <mergeCell ref="AA11:AB11"/>
    <mergeCell ref="W18:AA18"/>
    <mergeCell ref="Q11:R11"/>
    <mergeCell ref="P15:Q15"/>
    <mergeCell ref="T11:U11"/>
    <mergeCell ref="R16:T16"/>
    <mergeCell ref="V11:W11"/>
    <mergeCell ref="L11:M11"/>
    <mergeCell ref="O11:P11"/>
    <mergeCell ref="M14:O14"/>
    <mergeCell ref="E23:G23"/>
    <mergeCell ref="U17:V17"/>
    <mergeCell ref="A20:B20"/>
    <mergeCell ref="C20:G20"/>
    <mergeCell ref="H20:K20"/>
    <mergeCell ref="I9:K9"/>
    <mergeCell ref="D12:K12"/>
    <mergeCell ref="L9:P9"/>
    <mergeCell ref="Q9:AC9"/>
    <mergeCell ref="L20:AC22"/>
    <mergeCell ref="A21:B21"/>
    <mergeCell ref="C21:G21"/>
    <mergeCell ref="H21:K21"/>
    <mergeCell ref="A22:B22"/>
    <mergeCell ref="C22:G22"/>
    <mergeCell ref="H22:K22"/>
    <mergeCell ref="A10:A11"/>
    <mergeCell ref="B10:B11"/>
    <mergeCell ref="C10:C11"/>
    <mergeCell ref="D10:AC10"/>
    <mergeCell ref="A9:B9"/>
    <mergeCell ref="D9:H9"/>
    <mergeCell ref="A19:B19"/>
    <mergeCell ref="A7:AC7"/>
    <mergeCell ref="A8:B8"/>
    <mergeCell ref="D8:H8"/>
    <mergeCell ref="I8:K8"/>
    <mergeCell ref="L8:N8"/>
    <mergeCell ref="O8:Q8"/>
    <mergeCell ref="R8:U8"/>
    <mergeCell ref="V8:W8"/>
    <mergeCell ref="X8:AA8"/>
    <mergeCell ref="AB8:AC8"/>
  </mergeCells>
  <pageMargins left="0.7" right="0.7" top="0.75" bottom="0.75" header="0.3" footer="0.3"/>
  <pageSetup paperSize="9" scale="99" orientation="portrait" horizontalDpi="300" verticalDpi="300" r:id="rId1"/>
  <colBreaks count="1" manualBreakCount="1">
    <brk id="3" max="1048575" man="1"/>
  </colBreaks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30">
    <pageSetUpPr fitToPage="1"/>
  </sheetPr>
  <dimension ref="A6:L22"/>
  <sheetViews>
    <sheetView topLeftCell="A13" zoomScale="70" zoomScaleNormal="70" workbookViewId="0">
      <selection activeCell="I17" sqref="I17:K17"/>
    </sheetView>
  </sheetViews>
  <sheetFormatPr baseColWidth="10" defaultColWidth="19.7109375" defaultRowHeight="15" x14ac:dyDescent="0.25"/>
  <cols>
    <col min="1" max="1" width="12" style="12" bestFit="1" customWidth="1"/>
    <col min="2" max="2" width="19.7109375" style="12"/>
    <col min="3" max="3" width="11.140625" style="12" bestFit="1" customWidth="1"/>
    <col min="4" max="4" width="19.7109375" style="12" bestFit="1" customWidth="1"/>
    <col min="5" max="5" width="9.85546875" style="12" bestFit="1" customWidth="1"/>
    <col min="6" max="6" width="26" style="12" bestFit="1" customWidth="1"/>
    <col min="7" max="7" width="12.5703125" style="12" bestFit="1" customWidth="1"/>
    <col min="8" max="8" width="18.140625" style="12" bestFit="1" customWidth="1"/>
    <col min="9" max="9" width="8.28515625" style="12" customWidth="1"/>
    <col min="10" max="10" width="18.140625" style="12" bestFit="1" customWidth="1"/>
    <col min="11" max="11" width="8.28515625" style="12" customWidth="1"/>
    <col min="12" max="16384" width="19.7109375" style="12"/>
  </cols>
  <sheetData>
    <row r="6" spans="1:12" ht="15.75" thickBot="1" x14ac:dyDescent="0.3"/>
    <row r="7" spans="1:12" ht="15.75" thickBot="1" x14ac:dyDescent="0.3">
      <c r="A7" s="236" t="s">
        <v>130</v>
      </c>
      <c r="B7" s="243"/>
      <c r="C7" s="243"/>
      <c r="D7" s="243"/>
      <c r="E7" s="243"/>
      <c r="F7" s="243"/>
      <c r="G7" s="243"/>
      <c r="H7" s="243"/>
      <c r="I7" s="243"/>
      <c r="J7" s="243"/>
      <c r="K7" s="238"/>
    </row>
    <row r="8" spans="1:12" ht="15.75" thickBot="1" x14ac:dyDescent="0.3">
      <c r="A8" s="260" t="s">
        <v>0</v>
      </c>
      <c r="B8" s="263"/>
      <c r="C8" s="13">
        <v>43605</v>
      </c>
      <c r="D8" s="56" t="s">
        <v>7</v>
      </c>
      <c r="E8" s="46" t="s">
        <v>116</v>
      </c>
      <c r="F8" s="56" t="s">
        <v>1</v>
      </c>
      <c r="G8" s="46" t="s">
        <v>117</v>
      </c>
      <c r="H8" s="56" t="s">
        <v>2</v>
      </c>
      <c r="I8" s="45">
        <v>1</v>
      </c>
      <c r="J8" s="56" t="s">
        <v>3</v>
      </c>
      <c r="K8" s="34">
        <v>7</v>
      </c>
    </row>
    <row r="9" spans="1:12" ht="15.75" thickBot="1" x14ac:dyDescent="0.3">
      <c r="A9" s="252" t="s">
        <v>21</v>
      </c>
      <c r="B9" s="253"/>
      <c r="C9" s="14" t="s">
        <v>107</v>
      </c>
      <c r="D9" s="56" t="s">
        <v>23</v>
      </c>
      <c r="E9" s="47" t="s">
        <v>99</v>
      </c>
      <c r="F9" s="56" t="s">
        <v>43</v>
      </c>
      <c r="G9" s="384" t="s">
        <v>124</v>
      </c>
      <c r="H9" s="385"/>
      <c r="I9" s="385"/>
      <c r="J9" s="385"/>
      <c r="K9" s="386"/>
    </row>
    <row r="10" spans="1:12" ht="15.75" customHeight="1" thickBot="1" x14ac:dyDescent="0.3">
      <c r="A10" s="57" t="s">
        <v>4</v>
      </c>
      <c r="B10" s="301" t="s">
        <v>146</v>
      </c>
      <c r="C10" s="302"/>
      <c r="D10" s="303"/>
      <c r="E10" s="57" t="s">
        <v>132</v>
      </c>
      <c r="F10" s="236" t="s">
        <v>131</v>
      </c>
      <c r="G10" s="243"/>
      <c r="H10" s="238"/>
      <c r="I10" s="236" t="s">
        <v>135</v>
      </c>
      <c r="J10" s="243"/>
      <c r="K10" s="238"/>
    </row>
    <row r="11" spans="1:12" ht="87" customHeight="1" x14ac:dyDescent="0.25">
      <c r="A11" s="61">
        <v>1</v>
      </c>
      <c r="B11" s="407" t="s">
        <v>16</v>
      </c>
      <c r="C11" s="408"/>
      <c r="D11" s="409"/>
      <c r="E11" s="25"/>
      <c r="F11" s="372" t="s">
        <v>308</v>
      </c>
      <c r="G11" s="373"/>
      <c r="H11" s="374"/>
      <c r="I11" s="416"/>
      <c r="J11" s="417"/>
      <c r="K11" s="418"/>
    </row>
    <row r="12" spans="1:12" ht="105" customHeight="1" x14ac:dyDescent="0.25">
      <c r="A12" s="62">
        <v>2</v>
      </c>
      <c r="B12" s="407" t="s">
        <v>118</v>
      </c>
      <c r="C12" s="408"/>
      <c r="D12" s="409"/>
      <c r="E12" s="27"/>
      <c r="F12" s="372" t="s">
        <v>309</v>
      </c>
      <c r="G12" s="373"/>
      <c r="H12" s="374"/>
      <c r="I12" s="410"/>
      <c r="J12" s="411"/>
      <c r="K12" s="412"/>
    </row>
    <row r="13" spans="1:12" ht="193.5" customHeight="1" x14ac:dyDescent="0.25">
      <c r="A13" s="62">
        <v>3</v>
      </c>
      <c r="B13" s="407" t="s">
        <v>119</v>
      </c>
      <c r="C13" s="408" t="s">
        <v>119</v>
      </c>
      <c r="D13" s="409" t="s">
        <v>119</v>
      </c>
      <c r="E13" s="27"/>
      <c r="F13" s="372" t="s">
        <v>310</v>
      </c>
      <c r="G13" s="373"/>
      <c r="H13" s="374"/>
      <c r="I13" s="410"/>
      <c r="J13" s="411"/>
      <c r="K13" s="412"/>
      <c r="L13"/>
    </row>
    <row r="14" spans="1:12" ht="147.75" customHeight="1" x14ac:dyDescent="0.25">
      <c r="A14" s="62">
        <v>4</v>
      </c>
      <c r="B14" s="407" t="s">
        <v>120</v>
      </c>
      <c r="C14" s="408" t="s">
        <v>120</v>
      </c>
      <c r="D14" s="409" t="s">
        <v>120</v>
      </c>
      <c r="E14" s="27"/>
      <c r="F14" s="372" t="s">
        <v>311</v>
      </c>
      <c r="G14" s="373"/>
      <c r="H14" s="374"/>
      <c r="I14" s="474"/>
      <c r="J14" s="475"/>
      <c r="K14" s="476"/>
    </row>
    <row r="15" spans="1:12" ht="160.5" customHeight="1" x14ac:dyDescent="0.25">
      <c r="A15" s="5">
        <v>5</v>
      </c>
      <c r="B15" s="407" t="s">
        <v>121</v>
      </c>
      <c r="C15" s="408" t="s">
        <v>121</v>
      </c>
      <c r="D15" s="409" t="s">
        <v>121</v>
      </c>
      <c r="E15" s="29"/>
      <c r="F15" s="372" t="s">
        <v>312</v>
      </c>
      <c r="G15" s="373"/>
      <c r="H15" s="374"/>
      <c r="I15" s="410"/>
      <c r="J15" s="411"/>
      <c r="K15" s="412"/>
    </row>
    <row r="16" spans="1:12" ht="162" customHeight="1" x14ac:dyDescent="0.25">
      <c r="A16" s="62">
        <v>6</v>
      </c>
      <c r="B16" s="407" t="s">
        <v>315</v>
      </c>
      <c r="C16" s="408" t="s">
        <v>122</v>
      </c>
      <c r="D16" s="409" t="s">
        <v>122</v>
      </c>
      <c r="E16" s="27"/>
      <c r="F16" s="372" t="s">
        <v>313</v>
      </c>
      <c r="G16" s="373"/>
      <c r="H16" s="374"/>
      <c r="I16" s="410"/>
      <c r="J16" s="411"/>
      <c r="K16" s="412"/>
    </row>
    <row r="17" spans="1:11" ht="50.25" customHeight="1" thickBot="1" x14ac:dyDescent="0.3">
      <c r="A17" s="5">
        <v>7</v>
      </c>
      <c r="B17" s="407" t="s">
        <v>123</v>
      </c>
      <c r="C17" s="408" t="s">
        <v>123</v>
      </c>
      <c r="D17" s="409" t="s">
        <v>123</v>
      </c>
      <c r="E17" s="27"/>
      <c r="F17" s="372" t="s">
        <v>314</v>
      </c>
      <c r="G17" s="373"/>
      <c r="H17" s="374"/>
      <c r="I17" s="410"/>
      <c r="J17" s="411"/>
      <c r="K17" s="412"/>
    </row>
    <row r="18" spans="1:11" ht="46.5" customHeight="1" thickBot="1" x14ac:dyDescent="0.3">
      <c r="A18" s="325" t="s">
        <v>134</v>
      </c>
      <c r="B18" s="326"/>
      <c r="C18" s="326"/>
      <c r="D18" s="326"/>
      <c r="E18" s="327"/>
      <c r="F18" s="328" t="s">
        <v>133</v>
      </c>
      <c r="G18" s="328"/>
      <c r="H18" s="328"/>
      <c r="I18" s="328"/>
      <c r="J18" s="328"/>
      <c r="K18" s="329"/>
    </row>
    <row r="19" spans="1:11" ht="15.75" thickBot="1" x14ac:dyDescent="0.3">
      <c r="A19" s="260" t="s">
        <v>9</v>
      </c>
      <c r="B19" s="262"/>
      <c r="C19" s="236" t="s">
        <v>12</v>
      </c>
      <c r="D19" s="243"/>
      <c r="E19" s="238"/>
      <c r="F19" s="236" t="s">
        <v>13</v>
      </c>
      <c r="G19" s="238"/>
      <c r="H19" s="330"/>
      <c r="I19" s="331"/>
      <c r="J19" s="331"/>
      <c r="K19" s="332"/>
    </row>
    <row r="20" spans="1:11" x14ac:dyDescent="0.25">
      <c r="A20" s="339" t="s">
        <v>10</v>
      </c>
      <c r="B20" s="340"/>
      <c r="C20" s="393"/>
      <c r="D20" s="394"/>
      <c r="E20" s="395"/>
      <c r="F20" s="393"/>
      <c r="G20" s="395"/>
      <c r="H20" s="333"/>
      <c r="I20" s="334"/>
      <c r="J20" s="334"/>
      <c r="K20" s="335"/>
    </row>
    <row r="21" spans="1:11" ht="15.75" thickBot="1" x14ac:dyDescent="0.3">
      <c r="A21" s="344" t="s">
        <v>11</v>
      </c>
      <c r="B21" s="345"/>
      <c r="C21" s="396"/>
      <c r="D21" s="397"/>
      <c r="E21" s="398"/>
      <c r="F21" s="396"/>
      <c r="G21" s="398"/>
      <c r="H21" s="336"/>
      <c r="I21" s="337"/>
      <c r="J21" s="337"/>
      <c r="K21" s="338"/>
    </row>
    <row r="22" spans="1:11" x14ac:dyDescent="0.25">
      <c r="E22" s="269"/>
      <c r="F22" s="269"/>
      <c r="G22" s="269"/>
    </row>
  </sheetData>
  <mergeCells count="41">
    <mergeCell ref="A7:K7"/>
    <mergeCell ref="A8:B8"/>
    <mergeCell ref="A9:B9"/>
    <mergeCell ref="G9:K9"/>
    <mergeCell ref="B10:D10"/>
    <mergeCell ref="F10:H10"/>
    <mergeCell ref="I10:K10"/>
    <mergeCell ref="B11:D11"/>
    <mergeCell ref="F11:H11"/>
    <mergeCell ref="I11:K11"/>
    <mergeCell ref="B12:D12"/>
    <mergeCell ref="F12:H12"/>
    <mergeCell ref="I12:K12"/>
    <mergeCell ref="B13:D13"/>
    <mergeCell ref="F13:H13"/>
    <mergeCell ref="I13:K13"/>
    <mergeCell ref="B14:D14"/>
    <mergeCell ref="F14:H14"/>
    <mergeCell ref="I14:K14"/>
    <mergeCell ref="B15:D15"/>
    <mergeCell ref="F15:H15"/>
    <mergeCell ref="I15:K15"/>
    <mergeCell ref="B16:D16"/>
    <mergeCell ref="F16:H16"/>
    <mergeCell ref="I16:K16"/>
    <mergeCell ref="E22:G22"/>
    <mergeCell ref="B17:D17"/>
    <mergeCell ref="F17:H17"/>
    <mergeCell ref="I17:K17"/>
    <mergeCell ref="A18:E18"/>
    <mergeCell ref="F18:K18"/>
    <mergeCell ref="A19:B19"/>
    <mergeCell ref="C19:E19"/>
    <mergeCell ref="F19:G19"/>
    <mergeCell ref="H19:K21"/>
    <mergeCell ref="A20:B20"/>
    <mergeCell ref="C20:E20"/>
    <mergeCell ref="F20:G20"/>
    <mergeCell ref="A21:B21"/>
    <mergeCell ref="C21:E21"/>
    <mergeCell ref="F21:G21"/>
  </mergeCells>
  <pageMargins left="0.70866141732283472" right="0.70866141732283472" top="0.74803149606299213" bottom="0.74803149606299213" header="0.31496062992125984" footer="0.31496062992125984"/>
  <pageSetup scale="76" orientation="landscape" horizontalDpi="300" verticalDpi="30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33</vt:i4>
      </vt:variant>
      <vt:variant>
        <vt:lpstr>Rangos con nombre</vt:lpstr>
      </vt:variant>
      <vt:variant>
        <vt:i4>1</vt:i4>
      </vt:variant>
    </vt:vector>
  </HeadingPairs>
  <TitlesOfParts>
    <vt:vector size="34" baseType="lpstr">
      <vt:lpstr>TIEMPO DEL PROCESO TOTAL</vt:lpstr>
      <vt:lpstr>ESTANDARES DE PROCESO FORMATO</vt:lpstr>
      <vt:lpstr>DESCRIPCION DEL PROCESO FORMATO</vt:lpstr>
      <vt:lpstr>CORTE DURACION</vt:lpstr>
      <vt:lpstr>CORTE DESCRIPCION</vt:lpstr>
      <vt:lpstr>DESBASTE DURACIÓN</vt:lpstr>
      <vt:lpstr>DESBASTE DESCRIPCION</vt:lpstr>
      <vt:lpstr>GUARNICION DURACIÓN</vt:lpstr>
      <vt:lpstr>GUARNICIÓN DESCRIPCION</vt:lpstr>
      <vt:lpstr>PEGUE DE CONTRAFUERTE DURACIÓN</vt:lpstr>
      <vt:lpstr>PEGUE DE CONTRAFUER DESCRIPCION</vt:lpstr>
      <vt:lpstr>PREFORMADO DURACIÓN</vt:lpstr>
      <vt:lpstr>PREFORMADO DESCRIPCION</vt:lpstr>
      <vt:lpstr>CENTROMONTAJE DURACIÓN</vt:lpstr>
      <vt:lpstr>CENTROMONTAJE DESCRIPCION</vt:lpstr>
      <vt:lpstr>MONTAR LADOS, PUNTAS Y CUÑOS DU</vt:lpstr>
      <vt:lpstr>MONTR LADOS, PUNTAS DESCRIPCION</vt:lpstr>
      <vt:lpstr>SOFIONI DURACION</vt:lpstr>
      <vt:lpstr>SOFIONI DESCRIPCION</vt:lpstr>
      <vt:lpstr>CARDADO Y MARCADO DE CAP DURACI</vt:lpstr>
      <vt:lpstr>CARDADO Y MARCADO CAPELLAD DESC</vt:lpstr>
      <vt:lpstr>CARDADO DE SUELAS DURACION</vt:lpstr>
      <vt:lpstr>CARDADO DE SUELAS DESCRIPCION</vt:lpstr>
      <vt:lpstr>ALISTAMIENTO DE SUELAS DURACIÓN</vt:lpstr>
      <vt:lpstr>ALISTAMIENTO DE SUELAS DESCRIPC</vt:lpstr>
      <vt:lpstr>PEGUE DE SUELAS DURACION</vt:lpstr>
      <vt:lpstr>PEGUE DE SUELAS DESCRIPCION</vt:lpstr>
      <vt:lpstr>PEGUE DE SOBREPLANTILLAS DURACI</vt:lpstr>
      <vt:lpstr>PEGUE DE SOPREPLANT DESCRIPCION</vt:lpstr>
      <vt:lpstr>ACABADO DURACION</vt:lpstr>
      <vt:lpstr>ACABADO DESCRIPCION</vt:lpstr>
      <vt:lpstr>EMPAQUE DURACIÓN</vt:lpstr>
      <vt:lpstr>EMPAQUE DESCRIPCION</vt:lpstr>
      <vt:lpstr>'PEGUE DE CONTRAFUERTE DURACIÓN'!Área_de_impresión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Edgar</dc:creator>
  <cp:lastModifiedBy>HP</cp:lastModifiedBy>
  <cp:lastPrinted>2019-06-17T22:09:31Z</cp:lastPrinted>
  <dcterms:created xsi:type="dcterms:W3CDTF">2019-05-16T14:27:39Z</dcterms:created>
  <dcterms:modified xsi:type="dcterms:W3CDTF">2019-07-15T00:20:13Z</dcterms:modified>
</cp:coreProperties>
</file>