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4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NALES TESIS\"/>
    </mc:Choice>
  </mc:AlternateContent>
  <bookViews>
    <workbookView xWindow="120" yWindow="75" windowWidth="18960" windowHeight="11580" tabRatio="642"/>
  </bookViews>
  <sheets>
    <sheet name="MATRIZ IMPACTOS" sheetId="1" r:id="rId1"/>
    <sheet name="GRAFICOS 2 POSITIVOS" sheetId="6" r:id="rId2"/>
    <sheet name="GRAFICOS 2 NEGATIVOS" sheetId="8" r:id="rId3"/>
    <sheet name="GRAFICOS1 NEGATIVOS" sheetId="7" r:id="rId4"/>
    <sheet name="GRAFICOS1 POSITIVOS" sheetId="5" r:id="rId5"/>
    <sheet name="CRITERIOS DE CALIFICACIÓN" sheetId="9" r:id="rId6"/>
    <sheet name="COMPARATIVO METODOLOGÍAS" sheetId="10" r:id="rId7"/>
  </sheets>
  <definedNames>
    <definedName name="_xlnm._FilterDatabase" localSheetId="0" hidden="1">'MATRIZ IMPACTOS'!$F$3:$AK$3</definedName>
    <definedName name="Ac">'CRITERIOS DE CALIFICACIÓN'!$CC$3:$CC$5</definedName>
    <definedName name="Ex">'CRITERIOS DE CALIFICACIÓN'!$BW$3:$BW$6</definedName>
    <definedName name="I">'CRITERIOS DE CALIFICACIÓN'!$BP$3:$BP$4</definedName>
    <definedName name="In">'CRITERIOS DE CALIFICACIÓN'!$BU$3:$BU$6</definedName>
    <definedName name="Na">'CRITERIOS DE CALIFICACIÓN'!$BQ$3:$BQ$5</definedName>
    <definedName name="Pb">'CRITERIOS DE CALIFICACIÓN'!$BS$3:$BS$94</definedName>
    <definedName name="Pc">'CRITERIOS DE CALIFICACIÓN'!$BY$3:$BY$6</definedName>
    <definedName name="Pt">'CRITERIOS DE CALIFICACIÓN'!$CA$3:$CA$6</definedName>
    <definedName name="Rec">'CRITERIOS DE CALIFICACIÓN'!$CE$3:$CE$6</definedName>
  </definedNames>
  <calcPr calcId="152511"/>
</workbook>
</file>

<file path=xl/calcChain.xml><?xml version="1.0" encoding="utf-8"?>
<calcChain xmlns="http://schemas.openxmlformats.org/spreadsheetml/2006/main">
  <c r="CN44" i="1" l="1"/>
  <c r="M10" i="7"/>
  <c r="M9" i="7"/>
  <c r="M8" i="7"/>
  <c r="M5" i="7"/>
  <c r="M4" i="7"/>
  <c r="N4" i="7" s="1"/>
  <c r="CN42" i="1"/>
  <c r="M12" i="7"/>
  <c r="L13" i="7"/>
  <c r="K13" i="7"/>
  <c r="J13" i="7"/>
  <c r="I13" i="7"/>
  <c r="H13" i="7"/>
  <c r="G13" i="7"/>
  <c r="F13" i="7"/>
  <c r="M15" i="7"/>
  <c r="L15" i="7"/>
  <c r="K15" i="7"/>
  <c r="J15" i="7"/>
  <c r="I15" i="7"/>
  <c r="M11" i="7"/>
  <c r="L12" i="7"/>
  <c r="L11" i="7"/>
  <c r="L10" i="7"/>
  <c r="L9" i="7"/>
  <c r="L8" i="7"/>
  <c r="K12" i="7"/>
  <c r="K11" i="7"/>
  <c r="K10" i="7"/>
  <c r="K9" i="7"/>
  <c r="K8" i="7"/>
  <c r="K5" i="7"/>
  <c r="J12" i="7"/>
  <c r="J11" i="7"/>
  <c r="J10" i="7"/>
  <c r="J9" i="7"/>
  <c r="J8" i="7"/>
  <c r="J5" i="7"/>
  <c r="I12" i="7"/>
  <c r="I11" i="7"/>
  <c r="I10" i="7"/>
  <c r="I9" i="7"/>
  <c r="I8" i="7"/>
  <c r="I5" i="7"/>
  <c r="H12" i="7"/>
  <c r="H11" i="7"/>
  <c r="H10" i="7"/>
  <c r="H9" i="7"/>
  <c r="H8" i="7"/>
  <c r="H6" i="7"/>
  <c r="H5" i="7"/>
  <c r="G12" i="7"/>
  <c r="G10" i="7"/>
  <c r="G9" i="7"/>
  <c r="G8" i="7"/>
  <c r="G5" i="7"/>
  <c r="F12" i="7"/>
  <c r="F11" i="7"/>
  <c r="F10" i="7"/>
  <c r="F9" i="7"/>
  <c r="F8" i="7"/>
  <c r="F6" i="7"/>
  <c r="F5" i="7"/>
  <c r="L5" i="7"/>
  <c r="L4" i="7"/>
  <c r="K4" i="7"/>
  <c r="J4" i="7"/>
  <c r="I4" i="7"/>
  <c r="H4" i="7"/>
  <c r="G4" i="7"/>
  <c r="F4" i="7"/>
  <c r="N12" i="7"/>
  <c r="N11" i="7"/>
  <c r="N10" i="7"/>
  <c r="N9" i="7"/>
  <c r="N8" i="7"/>
  <c r="N7" i="7"/>
  <c r="N6" i="7"/>
  <c r="CN40" i="1"/>
  <c r="CC40" i="1"/>
  <c r="BR40" i="1"/>
  <c r="BG40" i="1"/>
  <c r="AV40" i="1"/>
  <c r="AK40" i="1"/>
  <c r="Z40" i="1"/>
  <c r="O40" i="1"/>
  <c r="CN35" i="1"/>
  <c r="CC35" i="1"/>
  <c r="BG35" i="1"/>
  <c r="AV35" i="1"/>
  <c r="AK35" i="1"/>
  <c r="Z35" i="1"/>
  <c r="O35" i="1"/>
  <c r="CN27" i="1"/>
  <c r="CC27" i="1"/>
  <c r="BR27" i="1"/>
  <c r="BG27" i="1"/>
  <c r="AV27" i="1"/>
  <c r="AK27" i="1"/>
  <c r="O27" i="1"/>
  <c r="Z27" i="1"/>
  <c r="Z14" i="1"/>
  <c r="AK14" i="1"/>
  <c r="AV14" i="1"/>
  <c r="BG14" i="1"/>
  <c r="BR14" i="1"/>
  <c r="CC14" i="1"/>
  <c r="CN14" i="1"/>
  <c r="CN10" i="1"/>
  <c r="CC10" i="1"/>
  <c r="BR10" i="1"/>
  <c r="BG10" i="1"/>
  <c r="AV10" i="1"/>
  <c r="AK10" i="1"/>
  <c r="Z10" i="1"/>
  <c r="O20" i="1"/>
  <c r="O14" i="1"/>
  <c r="O10" i="1"/>
  <c r="N43" i="1"/>
  <c r="M2" i="7"/>
  <c r="L2" i="7"/>
  <c r="K2" i="7"/>
  <c r="J2" i="7"/>
  <c r="I2" i="7"/>
  <c r="F4" i="5"/>
  <c r="M13" i="7" l="1"/>
  <c r="N5" i="7"/>
  <c r="CO30" i="1"/>
  <c r="CO31" i="1"/>
  <c r="CO34" i="1"/>
  <c r="CP6" i="1"/>
  <c r="CP8" i="1"/>
  <c r="CP12" i="1"/>
  <c r="CP14" i="1"/>
  <c r="CP15" i="1"/>
  <c r="CP16" i="1"/>
  <c r="CP17" i="1"/>
  <c r="CP18" i="1"/>
  <c r="CP19" i="1"/>
  <c r="CP23" i="1"/>
  <c r="CP25" i="1"/>
  <c r="CP26" i="1"/>
  <c r="CP29" i="1"/>
  <c r="CP30" i="1"/>
  <c r="CP31" i="1"/>
  <c r="CP32" i="1"/>
  <c r="CP33" i="1"/>
  <c r="CP34" i="1"/>
  <c r="CP37" i="1"/>
  <c r="CP38" i="1"/>
  <c r="CP39" i="1"/>
  <c r="CP4" i="1"/>
  <c r="CO13" i="1"/>
  <c r="CO16" i="1"/>
  <c r="CO17" i="1"/>
  <c r="CO18" i="1"/>
  <c r="CO19" i="1"/>
  <c r="CO22" i="1"/>
  <c r="CO23" i="1"/>
  <c r="CO24" i="1"/>
  <c r="CO25" i="1"/>
  <c r="CO26" i="1"/>
  <c r="CO29" i="1"/>
  <c r="CO37" i="1"/>
  <c r="CO38" i="1"/>
  <c r="CO39" i="1"/>
  <c r="CO5" i="1"/>
  <c r="CO6" i="1"/>
  <c r="CO7" i="1"/>
  <c r="CO8" i="1"/>
  <c r="CO9" i="1"/>
  <c r="CO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6" i="1"/>
  <c r="CN67" i="1"/>
  <c r="CN68" i="1"/>
  <c r="CN69" i="1"/>
  <c r="CN70" i="1"/>
  <c r="CN71" i="1"/>
  <c r="CN72" i="1"/>
  <c r="CN73" i="1"/>
  <c r="CN74" i="1"/>
  <c r="CN75" i="1"/>
  <c r="CN76" i="1"/>
  <c r="CN77" i="1"/>
  <c r="CN78" i="1"/>
  <c r="CN43" i="1"/>
  <c r="CM44" i="1"/>
  <c r="CM45" i="1"/>
  <c r="CM46" i="1"/>
  <c r="CM47" i="1"/>
  <c r="CM48" i="1"/>
  <c r="CM49" i="1"/>
  <c r="CM50" i="1"/>
  <c r="CM51" i="1"/>
  <c r="CM52" i="1"/>
  <c r="CM53" i="1"/>
  <c r="CM54" i="1"/>
  <c r="CM55" i="1"/>
  <c r="CM56" i="1"/>
  <c r="CM57" i="1"/>
  <c r="CM58" i="1"/>
  <c r="CM59" i="1"/>
  <c r="CM60" i="1"/>
  <c r="CM61" i="1"/>
  <c r="CM62" i="1"/>
  <c r="CM63" i="1"/>
  <c r="CM64" i="1"/>
  <c r="CM65" i="1"/>
  <c r="CM66" i="1"/>
  <c r="CM67" i="1"/>
  <c r="CM68" i="1"/>
  <c r="CM69" i="1"/>
  <c r="CM70" i="1"/>
  <c r="CM73" i="1"/>
  <c r="CM74" i="1"/>
  <c r="CM75" i="1"/>
  <c r="CM76" i="1"/>
  <c r="CM77" i="1"/>
  <c r="CM78" i="1"/>
  <c r="CM43" i="1"/>
  <c r="CC44" i="1"/>
  <c r="CC45" i="1"/>
  <c r="CC46" i="1"/>
  <c r="CC47" i="1"/>
  <c r="CC49" i="1"/>
  <c r="CC50" i="1"/>
  <c r="CC51" i="1"/>
  <c r="CC53" i="1"/>
  <c r="CC54" i="1"/>
  <c r="CC55" i="1"/>
  <c r="CC56" i="1"/>
  <c r="CC57" i="1"/>
  <c r="CC58" i="1"/>
  <c r="CC59" i="1"/>
  <c r="CC60" i="1"/>
  <c r="CC61" i="1"/>
  <c r="CC62" i="1"/>
  <c r="CC63" i="1"/>
  <c r="CC64" i="1"/>
  <c r="CC65" i="1"/>
  <c r="CC66" i="1"/>
  <c r="CC67" i="1"/>
  <c r="CC68" i="1"/>
  <c r="CC69" i="1"/>
  <c r="CC70" i="1"/>
  <c r="CC71" i="1"/>
  <c r="CC72" i="1"/>
  <c r="CC73" i="1"/>
  <c r="CC74" i="1"/>
  <c r="CC75" i="1"/>
  <c r="CC76" i="1"/>
  <c r="CC77" i="1"/>
  <c r="CC78" i="1"/>
  <c r="CC43" i="1"/>
  <c r="CB44" i="1"/>
  <c r="CB45" i="1"/>
  <c r="CB46" i="1"/>
  <c r="CB47" i="1"/>
  <c r="CB48" i="1"/>
  <c r="CB49" i="1"/>
  <c r="CB50" i="1"/>
  <c r="CB52" i="1"/>
  <c r="CB53" i="1"/>
  <c r="CB54" i="1"/>
  <c r="CB55" i="1"/>
  <c r="CB56" i="1"/>
  <c r="CB57" i="1"/>
  <c r="CB58" i="1"/>
  <c r="CB59" i="1"/>
  <c r="CB60" i="1"/>
  <c r="CB61" i="1"/>
  <c r="CB62" i="1"/>
  <c r="CB63" i="1"/>
  <c r="CB64" i="1"/>
  <c r="CB65" i="1"/>
  <c r="CB66" i="1"/>
  <c r="CB67" i="1"/>
  <c r="CB68" i="1"/>
  <c r="CB69" i="1"/>
  <c r="CB70" i="1"/>
  <c r="CB73" i="1"/>
  <c r="CB74" i="1"/>
  <c r="CB75" i="1"/>
  <c r="CB76" i="1"/>
  <c r="CB77" i="1"/>
  <c r="CB78" i="1"/>
  <c r="CB43" i="1"/>
  <c r="BG78" i="1"/>
  <c r="BR44" i="1" l="1"/>
  <c r="BR45" i="1"/>
  <c r="BR46" i="1"/>
  <c r="BR47" i="1"/>
  <c r="BR48" i="1"/>
  <c r="BR49" i="1"/>
  <c r="BR50" i="1"/>
  <c r="BR51" i="1"/>
  <c r="BR53" i="1"/>
  <c r="BR54" i="1"/>
  <c r="BR55" i="1"/>
  <c r="BR56" i="1"/>
  <c r="BR57" i="1"/>
  <c r="BR58" i="1"/>
  <c r="BR59" i="1"/>
  <c r="BR60" i="1"/>
  <c r="BR61" i="1"/>
  <c r="BR62" i="1"/>
  <c r="BR63" i="1"/>
  <c r="BR64" i="1"/>
  <c r="BR65" i="1"/>
  <c r="BR66" i="1"/>
  <c r="BR67" i="1"/>
  <c r="BR68" i="1"/>
  <c r="BR69" i="1"/>
  <c r="BR70" i="1"/>
  <c r="BR71" i="1"/>
  <c r="BR72" i="1"/>
  <c r="BR73" i="1"/>
  <c r="BR74" i="1"/>
  <c r="BR75" i="1"/>
  <c r="BR76" i="1"/>
  <c r="BR77" i="1"/>
  <c r="BR78" i="1"/>
  <c r="BR43" i="1"/>
  <c r="BQ44" i="1"/>
  <c r="BQ45" i="1"/>
  <c r="BQ46" i="1"/>
  <c r="BQ47" i="1"/>
  <c r="BQ48" i="1"/>
  <c r="BQ49" i="1"/>
  <c r="BQ50" i="1"/>
  <c r="BQ52" i="1"/>
  <c r="BQ53" i="1"/>
  <c r="BQ54" i="1"/>
  <c r="BQ55" i="1"/>
  <c r="BQ56" i="1"/>
  <c r="BQ57" i="1"/>
  <c r="BQ58" i="1"/>
  <c r="BQ59" i="1"/>
  <c r="BQ60" i="1"/>
  <c r="BQ61" i="1"/>
  <c r="BQ62" i="1"/>
  <c r="BQ63" i="1"/>
  <c r="BQ64" i="1"/>
  <c r="BQ65" i="1"/>
  <c r="BQ66" i="1"/>
  <c r="BQ67" i="1"/>
  <c r="BQ68" i="1"/>
  <c r="BQ69" i="1"/>
  <c r="BQ70" i="1"/>
  <c r="BQ73" i="1"/>
  <c r="BQ74" i="1"/>
  <c r="BQ75" i="1"/>
  <c r="BQ76" i="1"/>
  <c r="BQ77" i="1"/>
  <c r="BQ78" i="1"/>
  <c r="BQ43" i="1"/>
  <c r="BF44" i="1"/>
  <c r="BF45" i="1"/>
  <c r="BF46" i="1"/>
  <c r="BF47" i="1"/>
  <c r="BF48" i="1"/>
  <c r="BF49" i="1"/>
  <c r="BF50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3" i="1"/>
  <c r="BF74" i="1"/>
  <c r="BF75" i="1"/>
  <c r="BF76" i="1"/>
  <c r="BF77" i="1"/>
  <c r="BF78" i="1"/>
  <c r="BF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43" i="1"/>
  <c r="AU43" i="1" l="1"/>
  <c r="AV49" i="1"/>
  <c r="AV50" i="1"/>
  <c r="AV51" i="1"/>
  <c r="AV53" i="1"/>
  <c r="AV54" i="1"/>
  <c r="AV55" i="1"/>
  <c r="AV56" i="1"/>
  <c r="AV57" i="1"/>
  <c r="AV58" i="1"/>
  <c r="AV59" i="1"/>
  <c r="AV60" i="1"/>
  <c r="AV62" i="1"/>
  <c r="AV64" i="1"/>
  <c r="AV66" i="1"/>
  <c r="AV67" i="1"/>
  <c r="AV68" i="1"/>
  <c r="AV71" i="1"/>
  <c r="AV72" i="1"/>
  <c r="AV73" i="1"/>
  <c r="AV74" i="1"/>
  <c r="AV75" i="1"/>
  <c r="AU44" i="1"/>
  <c r="AU45" i="1"/>
  <c r="AU46" i="1"/>
  <c r="AU47" i="1"/>
  <c r="AU48" i="1"/>
  <c r="AU49" i="1"/>
  <c r="AU50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9" i="1"/>
  <c r="AU70" i="1"/>
  <c r="AU74" i="1"/>
  <c r="AU75" i="1"/>
  <c r="AU76" i="1"/>
  <c r="AU77" i="1"/>
  <c r="AU78" i="1"/>
  <c r="AK49" i="1"/>
  <c r="AK50" i="1"/>
  <c r="AK51" i="1"/>
  <c r="AK53" i="1"/>
  <c r="AK54" i="1"/>
  <c r="AK55" i="1"/>
  <c r="AK56" i="1"/>
  <c r="AK57" i="1"/>
  <c r="AK58" i="1"/>
  <c r="AK59" i="1"/>
  <c r="AK60" i="1"/>
  <c r="AK62" i="1"/>
  <c r="AK64" i="1"/>
  <c r="AK66" i="1"/>
  <c r="AK67" i="1"/>
  <c r="AK68" i="1"/>
  <c r="AK71" i="1"/>
  <c r="AK72" i="1"/>
  <c r="AK73" i="1"/>
  <c r="AK74" i="1"/>
  <c r="AK75" i="1"/>
  <c r="AJ44" i="1"/>
  <c r="AJ45" i="1"/>
  <c r="AJ46" i="1"/>
  <c r="AJ47" i="1"/>
  <c r="AJ48" i="1"/>
  <c r="AJ49" i="1"/>
  <c r="AJ50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9" i="1"/>
  <c r="AJ70" i="1"/>
  <c r="AJ74" i="1"/>
  <c r="AJ75" i="1"/>
  <c r="AJ76" i="1"/>
  <c r="AJ77" i="1"/>
  <c r="AJ78" i="1"/>
  <c r="Z49" i="1"/>
  <c r="Z50" i="1"/>
  <c r="Z51" i="1"/>
  <c r="Z53" i="1"/>
  <c r="Z54" i="1"/>
  <c r="Z55" i="1"/>
  <c r="Z56" i="1"/>
  <c r="Z57" i="1"/>
  <c r="Z58" i="1"/>
  <c r="Z59" i="1"/>
  <c r="Z60" i="1"/>
  <c r="Z62" i="1"/>
  <c r="Z64" i="1"/>
  <c r="Z66" i="1"/>
  <c r="Z67" i="1"/>
  <c r="Z68" i="1"/>
  <c r="Z71" i="1"/>
  <c r="Z72" i="1"/>
  <c r="Z73" i="1"/>
  <c r="Z74" i="1"/>
  <c r="Z75" i="1"/>
  <c r="O49" i="1"/>
  <c r="O50" i="1"/>
  <c r="O51" i="1"/>
  <c r="O53" i="1"/>
  <c r="O54" i="1"/>
  <c r="O55" i="1"/>
  <c r="O56" i="1"/>
  <c r="O57" i="1"/>
  <c r="O58" i="1"/>
  <c r="O59" i="1"/>
  <c r="O60" i="1"/>
  <c r="O62" i="1"/>
  <c r="O64" i="1"/>
  <c r="O66" i="1"/>
  <c r="O67" i="1"/>
  <c r="O68" i="1"/>
  <c r="O71" i="1"/>
  <c r="O72" i="1"/>
  <c r="O73" i="1"/>
  <c r="O74" i="1"/>
  <c r="O75" i="1"/>
  <c r="N44" i="1"/>
  <c r="N45" i="1"/>
  <c r="N46" i="1"/>
  <c r="N47" i="1"/>
  <c r="N48" i="1"/>
  <c r="N49" i="1"/>
  <c r="N50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9" i="1"/>
  <c r="N70" i="1"/>
  <c r="N74" i="1"/>
  <c r="N75" i="1"/>
  <c r="N76" i="1"/>
  <c r="N77" i="1"/>
  <c r="N78" i="1"/>
  <c r="Y44" i="1"/>
  <c r="Y45" i="1"/>
  <c r="Y46" i="1"/>
  <c r="Y47" i="1"/>
  <c r="Y48" i="1"/>
  <c r="Y49" i="1"/>
  <c r="Y50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9" i="1"/>
  <c r="Y70" i="1"/>
  <c r="Y74" i="1"/>
  <c r="Y75" i="1"/>
  <c r="Y76" i="1"/>
  <c r="Y77" i="1"/>
  <c r="Y78" i="1"/>
  <c r="O5" i="1" l="1"/>
  <c r="O44" i="1" s="1"/>
  <c r="O6" i="1"/>
  <c r="O45" i="1" s="1"/>
  <c r="O7" i="1"/>
  <c r="O46" i="1" s="1"/>
  <c r="O8" i="1"/>
  <c r="O47" i="1" s="1"/>
  <c r="O9" i="1"/>
  <c r="O48" i="1" s="1"/>
  <c r="O12" i="1"/>
  <c r="N51" i="1" s="1"/>
  <c r="O13" i="1"/>
  <c r="O52" i="1" s="1"/>
  <c r="O16" i="1"/>
  <c r="O17" i="1"/>
  <c r="O18" i="1"/>
  <c r="O19" i="1"/>
  <c r="O22" i="1"/>
  <c r="O61" i="1" s="1"/>
  <c r="O23" i="1"/>
  <c r="O24" i="1"/>
  <c r="O63" i="1" s="1"/>
  <c r="O42" i="1" s="1"/>
  <c r="O25" i="1"/>
  <c r="O26" i="1"/>
  <c r="O65" i="1" s="1"/>
  <c r="O29" i="1"/>
  <c r="N68" i="1" s="1"/>
  <c r="O30" i="1"/>
  <c r="O69" i="1" s="1"/>
  <c r="O31" i="1"/>
  <c r="O70" i="1" s="1"/>
  <c r="O32" i="1"/>
  <c r="O33" i="1"/>
  <c r="O34" i="1"/>
  <c r="N73" i="1" s="1"/>
  <c r="O37" i="1"/>
  <c r="O76" i="1" s="1"/>
  <c r="O38" i="1"/>
  <c r="O77" i="1" s="1"/>
  <c r="O39" i="1"/>
  <c r="O78" i="1" s="1"/>
  <c r="F11" i="8"/>
  <c r="Z12" i="1"/>
  <c r="Y51" i="1" s="1"/>
  <c r="AK12" i="1"/>
  <c r="AV12" i="1"/>
  <c r="AU51" i="1" s="1"/>
  <c r="BG12" i="1"/>
  <c r="BF51" i="1" s="1"/>
  <c r="BR12" i="1"/>
  <c r="BQ51" i="1" s="1"/>
  <c r="CC12" i="1"/>
  <c r="CB51" i="1" s="1"/>
  <c r="CN12" i="1"/>
  <c r="Z13" i="1"/>
  <c r="AK13" i="1"/>
  <c r="AK52" i="1" s="1"/>
  <c r="AV13" i="1"/>
  <c r="AV52" i="1" s="1"/>
  <c r="BG13" i="1"/>
  <c r="BR13" i="1"/>
  <c r="BR52" i="1" s="1"/>
  <c r="CC13" i="1"/>
  <c r="CN13" i="1"/>
  <c r="F12" i="6"/>
  <c r="Z16" i="1"/>
  <c r="AK16" i="1"/>
  <c r="AV16" i="1"/>
  <c r="BG16" i="1"/>
  <c r="BR16" i="1"/>
  <c r="CC16" i="1"/>
  <c r="CN16" i="1"/>
  <c r="F13" i="6"/>
  <c r="F13" i="8"/>
  <c r="Z17" i="1"/>
  <c r="AK17" i="1"/>
  <c r="AV17" i="1"/>
  <c r="BG17" i="1"/>
  <c r="BR17" i="1"/>
  <c r="CC17" i="1"/>
  <c r="CN17" i="1"/>
  <c r="F14" i="6"/>
  <c r="Z18" i="1"/>
  <c r="AK18" i="1"/>
  <c r="AV18" i="1"/>
  <c r="BG18" i="1"/>
  <c r="BR18" i="1"/>
  <c r="CC18" i="1"/>
  <c r="CN18" i="1"/>
  <c r="F15" i="6"/>
  <c r="F15" i="8"/>
  <c r="Z19" i="1"/>
  <c r="AK19" i="1"/>
  <c r="AV19" i="1"/>
  <c r="BG19" i="1"/>
  <c r="BR19" i="1"/>
  <c r="CC19" i="1"/>
  <c r="CN19" i="1"/>
  <c r="F16" i="6"/>
  <c r="C28" i="10"/>
  <c r="B28" i="10"/>
  <c r="Q20" i="10"/>
  <c r="Q19" i="10"/>
  <c r="Q21" i="10" s="1"/>
  <c r="C17" i="10"/>
  <c r="B17" i="10"/>
  <c r="BS102" i="9"/>
  <c r="BS103" i="9" s="1"/>
  <c r="BS104" i="9" s="1"/>
  <c r="BS105" i="9" s="1"/>
  <c r="BS106" i="9" s="1"/>
  <c r="BS107" i="9" s="1"/>
  <c r="BS108" i="9" s="1"/>
  <c r="BS109" i="9" s="1"/>
  <c r="BS110" i="9" s="1"/>
  <c r="BS111" i="9" s="1"/>
  <c r="BS112" i="9" s="1"/>
  <c r="BS113" i="9" s="1"/>
  <c r="BS114" i="9" s="1"/>
  <c r="BS115" i="9" s="1"/>
  <c r="BS116" i="9" s="1"/>
  <c r="BS117" i="9" s="1"/>
  <c r="BS118" i="9" s="1"/>
  <c r="BS119" i="9" s="1"/>
  <c r="BS120" i="9" s="1"/>
  <c r="BS121" i="9" s="1"/>
  <c r="BS122" i="9" s="1"/>
  <c r="BS123" i="9" s="1"/>
  <c r="BS124" i="9" s="1"/>
  <c r="BS125" i="9" s="1"/>
  <c r="BS126" i="9" s="1"/>
  <c r="BS127" i="9" s="1"/>
  <c r="BS128" i="9" s="1"/>
  <c r="BS129" i="9" s="1"/>
  <c r="BS130" i="9" s="1"/>
  <c r="BS131" i="9" s="1"/>
  <c r="BS132" i="9" s="1"/>
  <c r="BS133" i="9" s="1"/>
  <c r="BS134" i="9" s="1"/>
  <c r="BS135" i="9" s="1"/>
  <c r="BS136" i="9" s="1"/>
  <c r="BS137" i="9" s="1"/>
  <c r="BS138" i="9" s="1"/>
  <c r="BS139" i="9" s="1"/>
  <c r="BS140" i="9" s="1"/>
  <c r="BS141" i="9" s="1"/>
  <c r="BS142" i="9" s="1"/>
  <c r="BS143" i="9" s="1"/>
  <c r="BS144" i="9" s="1"/>
  <c r="BS145" i="9" s="1"/>
  <c r="BS146" i="9" s="1"/>
  <c r="BS147" i="9" s="1"/>
  <c r="BS148" i="9" s="1"/>
  <c r="BS149" i="9" s="1"/>
  <c r="BS150" i="9" s="1"/>
  <c r="BS151" i="9" s="1"/>
  <c r="BS152" i="9" s="1"/>
  <c r="BS153" i="9" s="1"/>
  <c r="BS154" i="9" s="1"/>
  <c r="BS155" i="9" s="1"/>
  <c r="BS156" i="9" s="1"/>
  <c r="BS157" i="9" s="1"/>
  <c r="BS158" i="9" s="1"/>
  <c r="BS159" i="9" s="1"/>
  <c r="BS160" i="9" s="1"/>
  <c r="BS161" i="9" s="1"/>
  <c r="BS162" i="9" s="1"/>
  <c r="BS163" i="9" s="1"/>
  <c r="BS164" i="9" s="1"/>
  <c r="BS165" i="9" s="1"/>
  <c r="BS166" i="9" s="1"/>
  <c r="BS167" i="9" s="1"/>
  <c r="BS168" i="9" s="1"/>
  <c r="BS169" i="9" s="1"/>
  <c r="BS170" i="9" s="1"/>
  <c r="BS171" i="9" s="1"/>
  <c r="BS172" i="9" s="1"/>
  <c r="BS173" i="9" s="1"/>
  <c r="BS174" i="9" s="1"/>
  <c r="BS175" i="9" s="1"/>
  <c r="BS176" i="9" s="1"/>
  <c r="BS177" i="9" s="1"/>
  <c r="BS178" i="9" s="1"/>
  <c r="BS179" i="9" s="1"/>
  <c r="BS180" i="9" s="1"/>
  <c r="BS181" i="9" s="1"/>
  <c r="BS182" i="9" s="1"/>
  <c r="BS183" i="9" s="1"/>
  <c r="BS184" i="9" s="1"/>
  <c r="BS185" i="9" s="1"/>
  <c r="BS186" i="9" s="1"/>
  <c r="BS187" i="9" s="1"/>
  <c r="BS188" i="9" s="1"/>
  <c r="BS189" i="9" s="1"/>
  <c r="BS190" i="9" s="1"/>
  <c r="BS191" i="9" s="1"/>
  <c r="BS192" i="9" s="1"/>
  <c r="BS193" i="9" s="1"/>
  <c r="BS194" i="9" s="1"/>
  <c r="BS195" i="9" s="1"/>
  <c r="BS196" i="9" s="1"/>
  <c r="BS197" i="9" s="1"/>
  <c r="BS198" i="9" s="1"/>
  <c r="BS199" i="9" s="1"/>
  <c r="BS200" i="9" s="1"/>
  <c r="BS201" i="9" s="1"/>
  <c r="BS202" i="9" s="1"/>
  <c r="BS203" i="9" s="1"/>
  <c r="BS204" i="9" s="1"/>
  <c r="BS205" i="9" s="1"/>
  <c r="BS206" i="9" s="1"/>
  <c r="BS207" i="9" s="1"/>
  <c r="BS208" i="9" s="1"/>
  <c r="BS209" i="9" s="1"/>
  <c r="BS210" i="9" s="1"/>
  <c r="BS211" i="9" s="1"/>
  <c r="BS212" i="9" s="1"/>
  <c r="BS213" i="9" s="1"/>
  <c r="BS214" i="9" s="1"/>
  <c r="BS215" i="9" s="1"/>
  <c r="BS216" i="9" s="1"/>
  <c r="BS217" i="9" s="1"/>
  <c r="BS218" i="9" s="1"/>
  <c r="BS219" i="9" s="1"/>
  <c r="BS220" i="9" s="1"/>
  <c r="BS221" i="9" s="1"/>
  <c r="BS222" i="9" s="1"/>
  <c r="BS223" i="9" s="1"/>
  <c r="BS224" i="9" s="1"/>
  <c r="BS225" i="9" s="1"/>
  <c r="BS226" i="9" s="1"/>
  <c r="BS227" i="9" s="1"/>
  <c r="BS228" i="9" s="1"/>
  <c r="BS229" i="9" s="1"/>
  <c r="BS230" i="9" s="1"/>
  <c r="BS231" i="9" s="1"/>
  <c r="BS232" i="9" s="1"/>
  <c r="BS233" i="9" s="1"/>
  <c r="BS234" i="9" s="1"/>
  <c r="BS235" i="9" s="1"/>
  <c r="BS236" i="9" s="1"/>
  <c r="BS237" i="9" s="1"/>
  <c r="BS238" i="9" s="1"/>
  <c r="BS239" i="9" s="1"/>
  <c r="BS240" i="9" s="1"/>
  <c r="BS241" i="9" s="1"/>
  <c r="BS242" i="9" s="1"/>
  <c r="BS243" i="9" s="1"/>
  <c r="BS244" i="9" s="1"/>
  <c r="BS245" i="9" s="1"/>
  <c r="BS246" i="9" s="1"/>
  <c r="BS247" i="9" s="1"/>
  <c r="BS248" i="9" s="1"/>
  <c r="BS249" i="9" s="1"/>
  <c r="BS250" i="9" s="1"/>
  <c r="BS251" i="9" s="1"/>
  <c r="BS252" i="9" s="1"/>
  <c r="BS253" i="9" s="1"/>
  <c r="BS254" i="9" s="1"/>
  <c r="BS255" i="9" s="1"/>
  <c r="BS256" i="9" s="1"/>
  <c r="BS257" i="9" s="1"/>
  <c r="BS258" i="9" s="1"/>
  <c r="BS259" i="9" s="1"/>
  <c r="BS260" i="9" s="1"/>
  <c r="BS100" i="9"/>
  <c r="BS101" i="9" s="1"/>
  <c r="BS99" i="9"/>
  <c r="E30" i="8"/>
  <c r="D30" i="8"/>
  <c r="E29" i="8"/>
  <c r="E28" i="8"/>
  <c r="D28" i="8"/>
  <c r="C28" i="8"/>
  <c r="B28" i="8"/>
  <c r="E27" i="8"/>
  <c r="D27" i="8"/>
  <c r="E26" i="8"/>
  <c r="E25" i="8"/>
  <c r="D25" i="8"/>
  <c r="C25" i="8"/>
  <c r="E24" i="8"/>
  <c r="D24" i="8"/>
  <c r="E23" i="8"/>
  <c r="E22" i="8"/>
  <c r="D22" i="8"/>
  <c r="C22" i="8"/>
  <c r="B22" i="8"/>
  <c r="E21" i="8"/>
  <c r="E20" i="8"/>
  <c r="D20" i="8"/>
  <c r="E19" i="8"/>
  <c r="E18" i="8"/>
  <c r="D18" i="8"/>
  <c r="C18" i="8"/>
  <c r="E17" i="8"/>
  <c r="D17" i="8"/>
  <c r="C17" i="8"/>
  <c r="B17" i="8"/>
  <c r="E16" i="8"/>
  <c r="D16" i="8"/>
  <c r="E15" i="8"/>
  <c r="E14" i="8"/>
  <c r="D14" i="8"/>
  <c r="C14" i="8"/>
  <c r="E13" i="8"/>
  <c r="D13" i="8"/>
  <c r="C13" i="8"/>
  <c r="B13" i="8"/>
  <c r="E12" i="8"/>
  <c r="E11" i="8"/>
  <c r="D11" i="8"/>
  <c r="C11" i="8"/>
  <c r="B11" i="8"/>
  <c r="E10" i="8"/>
  <c r="E9" i="8"/>
  <c r="E8" i="8"/>
  <c r="E7" i="8"/>
  <c r="E6" i="8"/>
  <c r="E5" i="8"/>
  <c r="D5" i="8"/>
  <c r="C5" i="8"/>
  <c r="B5" i="8"/>
  <c r="E12" i="7"/>
  <c r="E11" i="7"/>
  <c r="E10" i="7"/>
  <c r="E9" i="7"/>
  <c r="E8" i="7"/>
  <c r="E7" i="7"/>
  <c r="E6" i="7"/>
  <c r="E5" i="7"/>
  <c r="E4" i="7"/>
  <c r="H2" i="7"/>
  <c r="H15" i="7" s="1"/>
  <c r="G2" i="7"/>
  <c r="G15" i="7" s="1"/>
  <c r="F2" i="7"/>
  <c r="F15" i="7" s="1"/>
  <c r="E30" i="6"/>
  <c r="D30" i="6"/>
  <c r="E29" i="6"/>
  <c r="E28" i="6"/>
  <c r="D28" i="6"/>
  <c r="C28" i="6"/>
  <c r="B28" i="6"/>
  <c r="E27" i="6"/>
  <c r="D27" i="6"/>
  <c r="E26" i="6"/>
  <c r="E25" i="6"/>
  <c r="D25" i="6"/>
  <c r="C25" i="6"/>
  <c r="E24" i="6"/>
  <c r="D24" i="6"/>
  <c r="E23" i="6"/>
  <c r="E22" i="6"/>
  <c r="D22" i="6"/>
  <c r="C22" i="6"/>
  <c r="B22" i="6"/>
  <c r="E21" i="6"/>
  <c r="E20" i="6"/>
  <c r="D20" i="6"/>
  <c r="E19" i="6"/>
  <c r="E18" i="6"/>
  <c r="D18" i="6"/>
  <c r="C18" i="6"/>
  <c r="E17" i="6"/>
  <c r="D17" i="6"/>
  <c r="C17" i="6"/>
  <c r="B17" i="6"/>
  <c r="E16" i="6"/>
  <c r="D16" i="6"/>
  <c r="E15" i="6"/>
  <c r="E14" i="6"/>
  <c r="D14" i="6"/>
  <c r="C14" i="6"/>
  <c r="E13" i="6"/>
  <c r="D13" i="6"/>
  <c r="C13" i="6"/>
  <c r="B13" i="6"/>
  <c r="E12" i="6"/>
  <c r="E11" i="6"/>
  <c r="D11" i="6"/>
  <c r="C11" i="6"/>
  <c r="B11" i="6"/>
  <c r="E10" i="6"/>
  <c r="E9" i="6"/>
  <c r="E8" i="6"/>
  <c r="E7" i="6"/>
  <c r="E6" i="6"/>
  <c r="E5" i="6"/>
  <c r="D5" i="6"/>
  <c r="C5" i="6"/>
  <c r="B5" i="6"/>
  <c r="E12" i="5"/>
  <c r="E11" i="5"/>
  <c r="E10" i="5"/>
  <c r="E9" i="5"/>
  <c r="E8" i="5"/>
  <c r="E7" i="5"/>
  <c r="E6" i="5"/>
  <c r="E5" i="5"/>
  <c r="E4" i="5"/>
  <c r="H2" i="5"/>
  <c r="H16" i="5" s="1"/>
  <c r="G2" i="5"/>
  <c r="G16" i="5" s="1"/>
  <c r="F2" i="5"/>
  <c r="F16" i="5" s="1"/>
  <c r="H8" i="5"/>
  <c r="G8" i="5"/>
  <c r="F8" i="5"/>
  <c r="H6" i="5"/>
  <c r="G6" i="5"/>
  <c r="F6" i="5"/>
  <c r="G5" i="5"/>
  <c r="AJ43" i="1"/>
  <c r="Y43" i="1"/>
  <c r="BR42" i="1"/>
  <c r="BG42" i="1"/>
  <c r="F30" i="6"/>
  <c r="CN39" i="1"/>
  <c r="CC39" i="1"/>
  <c r="BR39" i="1"/>
  <c r="BG39" i="1"/>
  <c r="AV39" i="1"/>
  <c r="AV78" i="1" s="1"/>
  <c r="AK39" i="1"/>
  <c r="AK78" i="1" s="1"/>
  <c r="Z39" i="1"/>
  <c r="Z78" i="1" s="1"/>
  <c r="F29" i="6"/>
  <c r="CN38" i="1"/>
  <c r="CC38" i="1"/>
  <c r="BR38" i="1"/>
  <c r="BG38" i="1"/>
  <c r="AV38" i="1"/>
  <c r="AV77" i="1" s="1"/>
  <c r="AK38" i="1"/>
  <c r="AK77" i="1" s="1"/>
  <c r="Z38" i="1"/>
  <c r="Z77" i="1" s="1"/>
  <c r="F28" i="6"/>
  <c r="CN37" i="1"/>
  <c r="CC37" i="1"/>
  <c r="BR37" i="1"/>
  <c r="BG37" i="1"/>
  <c r="AV37" i="1"/>
  <c r="AV76" i="1" s="1"/>
  <c r="AK37" i="1"/>
  <c r="AK76" i="1" s="1"/>
  <c r="Z37" i="1"/>
  <c r="Z76" i="1" s="1"/>
  <c r="F27" i="8"/>
  <c r="CN34" i="1"/>
  <c r="CC34" i="1"/>
  <c r="BR34" i="1"/>
  <c r="BG34" i="1"/>
  <c r="AV34" i="1"/>
  <c r="AU73" i="1" s="1"/>
  <c r="AK34" i="1"/>
  <c r="AJ73" i="1" s="1"/>
  <c r="Z34" i="1"/>
  <c r="Y73" i="1" s="1"/>
  <c r="CN33" i="1"/>
  <c r="CM72" i="1" s="1"/>
  <c r="CC33" i="1"/>
  <c r="BR33" i="1"/>
  <c r="BQ72" i="1" s="1"/>
  <c r="BG33" i="1"/>
  <c r="BF72" i="1" s="1"/>
  <c r="BG41" i="1" s="1"/>
  <c r="AV33" i="1"/>
  <c r="AU72" i="1" s="1"/>
  <c r="AK33" i="1"/>
  <c r="AJ72" i="1" s="1"/>
  <c r="Z33" i="1"/>
  <c r="Y72" i="1" s="1"/>
  <c r="CN32" i="1"/>
  <c r="CM71" i="1" s="1"/>
  <c r="CC32" i="1"/>
  <c r="BR32" i="1"/>
  <c r="BQ71" i="1" s="1"/>
  <c r="BG32" i="1"/>
  <c r="BF71" i="1" s="1"/>
  <c r="AV32" i="1"/>
  <c r="AU71" i="1" s="1"/>
  <c r="AK32" i="1"/>
  <c r="AJ71" i="1" s="1"/>
  <c r="Z32" i="1"/>
  <c r="Y71" i="1" s="1"/>
  <c r="Z41" i="1" s="1"/>
  <c r="F24" i="6"/>
  <c r="CN31" i="1"/>
  <c r="CC31" i="1"/>
  <c r="BR31" i="1"/>
  <c r="BG31" i="1"/>
  <c r="AV31" i="1"/>
  <c r="AV70" i="1" s="1"/>
  <c r="AK31" i="1"/>
  <c r="AK70" i="1" s="1"/>
  <c r="Z31" i="1"/>
  <c r="Z70" i="1" s="1"/>
  <c r="F23" i="6"/>
  <c r="CN30" i="1"/>
  <c r="CC30" i="1"/>
  <c r="BR30" i="1"/>
  <c r="BG30" i="1"/>
  <c r="AV30" i="1"/>
  <c r="AV69" i="1" s="1"/>
  <c r="AK30" i="1"/>
  <c r="AK69" i="1" s="1"/>
  <c r="Z30" i="1"/>
  <c r="Z69" i="1" s="1"/>
  <c r="F22" i="8"/>
  <c r="CN29" i="1"/>
  <c r="CC29" i="1"/>
  <c r="BR29" i="1"/>
  <c r="BG29" i="1"/>
  <c r="AV29" i="1"/>
  <c r="AU68" i="1" s="1"/>
  <c r="AK29" i="1"/>
  <c r="AJ68" i="1" s="1"/>
  <c r="Z29" i="1"/>
  <c r="Y68" i="1" s="1"/>
  <c r="F21" i="6"/>
  <c r="CN26" i="1"/>
  <c r="CC26" i="1"/>
  <c r="BR26" i="1"/>
  <c r="BG26" i="1"/>
  <c r="AV26" i="1"/>
  <c r="AV65" i="1" s="1"/>
  <c r="AK26" i="1"/>
  <c r="AK65" i="1" s="1"/>
  <c r="Z26" i="1"/>
  <c r="Z65" i="1" s="1"/>
  <c r="F20" i="6"/>
  <c r="CN25" i="1"/>
  <c r="CC25" i="1"/>
  <c r="BR25" i="1"/>
  <c r="BG25" i="1"/>
  <c r="AV25" i="1"/>
  <c r="AK25" i="1"/>
  <c r="Z25" i="1"/>
  <c r="F19" i="6"/>
  <c r="CN24" i="1"/>
  <c r="CC24" i="1"/>
  <c r="BR24" i="1"/>
  <c r="BG24" i="1"/>
  <c r="AV24" i="1"/>
  <c r="AV63" i="1" s="1"/>
  <c r="AK24" i="1"/>
  <c r="AK63" i="1" s="1"/>
  <c r="Z24" i="1"/>
  <c r="F18" i="6"/>
  <c r="CN23" i="1"/>
  <c r="CC23" i="1"/>
  <c r="BR23" i="1"/>
  <c r="BG23" i="1"/>
  <c r="AV23" i="1"/>
  <c r="AK23" i="1"/>
  <c r="Z23" i="1"/>
  <c r="F17" i="6"/>
  <c r="CN22" i="1"/>
  <c r="CC22" i="1"/>
  <c r="BR22" i="1"/>
  <c r="BG22" i="1"/>
  <c r="AV22" i="1"/>
  <c r="AK22" i="1"/>
  <c r="Z22" i="1"/>
  <c r="Z61" i="1" s="1"/>
  <c r="F10" i="6"/>
  <c r="CN9" i="1"/>
  <c r="CC9" i="1"/>
  <c r="CC48" i="1" s="1"/>
  <c r="BR9" i="1"/>
  <c r="BG9" i="1"/>
  <c r="AV9" i="1"/>
  <c r="AV48" i="1" s="1"/>
  <c r="AK9" i="1"/>
  <c r="AK48" i="1" s="1"/>
  <c r="Z9" i="1"/>
  <c r="F9" i="6"/>
  <c r="CN8" i="1"/>
  <c r="CC8" i="1"/>
  <c r="BR8" i="1"/>
  <c r="BG8" i="1"/>
  <c r="AV8" i="1"/>
  <c r="AV47" i="1" s="1"/>
  <c r="AK8" i="1"/>
  <c r="AK47" i="1" s="1"/>
  <c r="Z8" i="1"/>
  <c r="Z47" i="1" s="1"/>
  <c r="F8" i="6"/>
  <c r="CN7" i="1"/>
  <c r="CC7" i="1"/>
  <c r="BR7" i="1"/>
  <c r="BG7" i="1"/>
  <c r="AV7" i="1"/>
  <c r="AV46" i="1" s="1"/>
  <c r="AK7" i="1"/>
  <c r="Z7" i="1"/>
  <c r="Z46" i="1" s="1"/>
  <c r="F7" i="6"/>
  <c r="CN6" i="1"/>
  <c r="CC6" i="1"/>
  <c r="BR6" i="1"/>
  <c r="BG6" i="1"/>
  <c r="AV6" i="1"/>
  <c r="AV45" i="1" s="1"/>
  <c r="AK6" i="1"/>
  <c r="AK45" i="1" s="1"/>
  <c r="Z6" i="1"/>
  <c r="Z45" i="1" s="1"/>
  <c r="F6" i="6"/>
  <c r="CN5" i="1"/>
  <c r="CC5" i="1"/>
  <c r="BR5" i="1"/>
  <c r="BG5" i="1"/>
  <c r="AV5" i="1"/>
  <c r="AV44" i="1" s="1"/>
  <c r="AK5" i="1"/>
  <c r="Z5" i="1"/>
  <c r="Z44" i="1" s="1"/>
  <c r="F5" i="6"/>
  <c r="CN4" i="1"/>
  <c r="CC4" i="1"/>
  <c r="BR4" i="1"/>
  <c r="BG4" i="1"/>
  <c r="AV4" i="1"/>
  <c r="AV43" i="1" s="1"/>
  <c r="AK4" i="1"/>
  <c r="AK43" i="1" s="1"/>
  <c r="Z4" i="1"/>
  <c r="Z43" i="1" s="1"/>
  <c r="O4" i="1"/>
  <c r="O43" i="1" s="1"/>
  <c r="CP13" i="1" l="1"/>
  <c r="F12" i="8" s="1"/>
  <c r="CC52" i="1"/>
  <c r="CC42" i="1" s="1"/>
  <c r="AJ51" i="1"/>
  <c r="H5" i="5" s="1"/>
  <c r="CO12" i="1"/>
  <c r="F11" i="6" s="1"/>
  <c r="AV61" i="1"/>
  <c r="AV42" i="1" s="1"/>
  <c r="CP22" i="1"/>
  <c r="Z63" i="1"/>
  <c r="CP24" i="1"/>
  <c r="F19" i="8" s="1"/>
  <c r="Z48" i="1"/>
  <c r="CP9" i="1"/>
  <c r="AK44" i="1"/>
  <c r="CP5" i="1"/>
  <c r="AK46" i="1"/>
  <c r="CP7" i="1"/>
  <c r="CB72" i="1"/>
  <c r="CO33" i="1"/>
  <c r="F26" i="6" s="1"/>
  <c r="CB71" i="1"/>
  <c r="CO32" i="1"/>
  <c r="CC41" i="1"/>
  <c r="CN41" i="1"/>
  <c r="N72" i="1"/>
  <c r="F11" i="5" s="1"/>
  <c r="F25" i="6"/>
  <c r="N71" i="1"/>
  <c r="O41" i="1" s="1"/>
  <c r="F18" i="5" s="1"/>
  <c r="AK61" i="1"/>
  <c r="Z52" i="1"/>
  <c r="F8" i="8"/>
  <c r="F27" i="6"/>
  <c r="F29" i="8"/>
  <c r="F22" i="6"/>
  <c r="F23" i="8"/>
  <c r="F17" i="8"/>
  <c r="F21" i="8"/>
  <c r="F25" i="8"/>
  <c r="F28" i="8"/>
  <c r="F6" i="8"/>
  <c r="G11" i="5"/>
  <c r="F10" i="8"/>
  <c r="F5" i="8"/>
  <c r="G18" i="5"/>
  <c r="F5" i="5"/>
  <c r="BR41" i="1"/>
  <c r="AV41" i="1"/>
  <c r="H11" i="5"/>
  <c r="AK41" i="1"/>
  <c r="H18" i="5" s="1"/>
  <c r="AK42" i="1"/>
  <c r="H17" i="7" s="1"/>
  <c r="G4" i="5"/>
  <c r="H4" i="5"/>
  <c r="F7" i="5"/>
  <c r="G7" i="5"/>
  <c r="H7" i="5"/>
  <c r="F9" i="5"/>
  <c r="G9" i="5"/>
  <c r="H9" i="5"/>
  <c r="F10" i="5"/>
  <c r="G10" i="5"/>
  <c r="H10" i="5"/>
  <c r="F12" i="5"/>
  <c r="G12" i="5"/>
  <c r="H12" i="5"/>
  <c r="F7" i="8"/>
  <c r="F9" i="8"/>
  <c r="F14" i="8"/>
  <c r="F16" i="8"/>
  <c r="F18" i="8"/>
  <c r="F20" i="8"/>
  <c r="F24" i="8"/>
  <c r="F26" i="8"/>
  <c r="F30" i="8"/>
  <c r="F17" i="7" l="1"/>
  <c r="Z42" i="1"/>
  <c r="G17" i="7" s="1"/>
  <c r="N13" i="7" l="1"/>
  <c r="O13" i="7" l="1"/>
  <c r="O12" i="7"/>
  <c r="O7" i="7"/>
  <c r="O8" i="7"/>
  <c r="O9" i="7"/>
  <c r="O6" i="7"/>
  <c r="O10" i="7"/>
  <c r="O5" i="7"/>
  <c r="O4" i="7"/>
  <c r="O11" i="7"/>
</calcChain>
</file>

<file path=xl/comments1.xml><?xml version="1.0" encoding="utf-8"?>
<comments xmlns="http://schemas.openxmlformats.org/spreadsheetml/2006/main">
  <authors>
    <author>LUIS</author>
  </authors>
  <commentList>
    <comment ref="E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F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G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H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I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J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K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L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M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N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O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P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Q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R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S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T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U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V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W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X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Y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Z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AA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AB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AC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AD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AE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AF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AG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AH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AI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AJ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AK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AL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AM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AN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AO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AP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AQ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AR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AS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AT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AU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AV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AW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AX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AY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AZ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BA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BB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BC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BD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BE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BF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BG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BH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BI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BJ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BK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BL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BM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BN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BO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BP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BQ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BR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BS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BT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BU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BV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BW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BX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BY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BZ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CA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CB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CC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  <comment ref="CD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F.I.= Ficha del indicador
</t>
        </r>
      </text>
    </comment>
    <comment ref="CE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Interacción - I
X= Hay interacción entre las actividades y los indicadores específicos de la matriz
O= No hay interacción entre las actividades y los indicadores específicos de la matriz
</t>
        </r>
      </text>
    </comment>
    <comment ref="CF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Naturaleza del impacto- Na
0=No aplica
 1=positivo
-1=negativo
</t>
        </r>
      </text>
    </comment>
    <comment ref="CG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Probabilidad - Po
No aplica: 0
Cierto: 1.0
Probable: 0.5 – 0.99
Poco Probable: 0.1 – 0.49
</t>
        </r>
      </text>
    </comment>
    <comment ref="CH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INTENSIDAD – In
(Grado de Cambio)
No aplica: 0
Bajo: 1
Medio: 2
Alto: 3
</t>
        </r>
      </text>
    </comment>
    <comment ref="CI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EXTENSION - Ex
(Área de influencia)
No aplica: 0
Puntual: 1
Directa: 2
Indirecta: 3
</t>
        </r>
      </text>
    </comment>
    <comment ref="CJ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PERIODICIDAD - Pc
(Plazo de manifestación)
No aplica: 0
Largo Plazo: 1
Medio Plazo: 2
Corto Plazo o Inmediato: 3
</t>
        </r>
      </text>
    </comment>
    <comment ref="CK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PERSISTENCIA - Pt
(Permanencia o duración)
No aplica: 0
Fugaz: 1
Temporal: 2
Permanente: 3
</t>
        </r>
      </text>
    </comment>
    <comment ref="CL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ACUMULACION - Ac
(Afectación a Componentes Ambientales)
No aplica: 0
Simple: 1
Compuesto: 3
</t>
        </r>
      </text>
    </comment>
    <comment ref="CM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RECUPERABILIDAD - Rc
(Por medio de manejo ambiental)
No aplica: 0
Recuperable: 1
Parcialmente Rec: 2
Irrecuperable: 3
</t>
        </r>
      </text>
    </comment>
    <comment ref="CN3" authorId="0" shapeId="0">
      <text>
        <r>
          <rPr>
            <b/>
            <sz val="8"/>
            <color rgb="FF000000"/>
            <rFont val="Tahoma"/>
            <charset val="1"/>
          </rPr>
          <t>LUIS:</t>
        </r>
        <r>
          <rPr>
            <sz val="8"/>
            <color rgb="FF000000"/>
            <rFont val="Tahoma"/>
            <charset val="1"/>
          </rPr>
          <t xml:space="preserve">Calificación de la importancia o significancia del impacto ambiental - CI
CI = -/+ ( Po (In + Ex + Pc + Pt + Ac + Rc))
</t>
        </r>
      </text>
    </comment>
  </commentList>
</comments>
</file>

<file path=xl/sharedStrings.xml><?xml version="1.0" encoding="utf-8"?>
<sst xmlns="http://schemas.openxmlformats.org/spreadsheetml/2006/main" count="1004" uniqueCount="171">
  <si>
    <t>Componente ambiental</t>
  </si>
  <si>
    <t>Subcomponente ambiental</t>
  </si>
  <si>
    <t>Indicador</t>
  </si>
  <si>
    <t>Procesos</t>
  </si>
  <si>
    <t>SUMATORIAS</t>
  </si>
  <si>
    <t>1. Plástico</t>
  </si>
  <si>
    <t>2. Textiles</t>
  </si>
  <si>
    <t>3. Quimicos</t>
  </si>
  <si>
    <t>4. Metalmecanica</t>
  </si>
  <si>
    <t>5. Gaseosas</t>
  </si>
  <si>
    <t>6. Tabaco</t>
  </si>
  <si>
    <t>7. Concentrados</t>
  </si>
  <si>
    <t>8. Industrias alimenticias</t>
  </si>
  <si>
    <t>Genérico</t>
  </si>
  <si>
    <t>Específico(s)</t>
  </si>
  <si>
    <t>F.I.</t>
  </si>
  <si>
    <t>I</t>
  </si>
  <si>
    <t>Na</t>
  </si>
  <si>
    <t>Po</t>
  </si>
  <si>
    <t>In</t>
  </si>
  <si>
    <t>Ex</t>
  </si>
  <si>
    <t>Pc</t>
  </si>
  <si>
    <t>Pt</t>
  </si>
  <si>
    <t>Ac</t>
  </si>
  <si>
    <t>Rc</t>
  </si>
  <si>
    <t>CT</t>
  </si>
  <si>
    <t>Σ CT POSITIVOS</t>
  </si>
  <si>
    <t>Σ CT NEGATIVOS</t>
  </si>
  <si>
    <t>Atmosférico</t>
  </si>
  <si>
    <t>Calidad del aire</t>
  </si>
  <si>
    <t>Gases</t>
  </si>
  <si>
    <t>Partículas Suspendidas totales (TSP)</t>
  </si>
  <si>
    <t>O</t>
  </si>
  <si>
    <t>NOx - SOx</t>
  </si>
  <si>
    <t>X</t>
  </si>
  <si>
    <t>Oxidos de carbono (CO y CO2)</t>
  </si>
  <si>
    <t>Gases ácidos</t>
  </si>
  <si>
    <t>Gases alcalinos</t>
  </si>
  <si>
    <t>Gases organicos</t>
  </si>
  <si>
    <t>Geosférico</t>
  </si>
  <si>
    <t>Edafología</t>
  </si>
  <si>
    <t>Uso del suelo</t>
  </si>
  <si>
    <t>Urbano/comercial</t>
  </si>
  <si>
    <t>Profundidad efectiva</t>
  </si>
  <si>
    <t>Geología</t>
  </si>
  <si>
    <t>Cantidad de minerales extraíbles</t>
  </si>
  <si>
    <t>Hidrosférico</t>
  </si>
  <si>
    <t>Hidrografía</t>
  </si>
  <si>
    <t>Morfología</t>
  </si>
  <si>
    <t>Area de drenaje</t>
  </si>
  <si>
    <t>Hidrología</t>
  </si>
  <si>
    <t>Calidad del agua</t>
  </si>
  <si>
    <t>Sólidos Suspendidos Totales (SST)</t>
  </si>
  <si>
    <t>(DBO/DQO)</t>
  </si>
  <si>
    <t>Cantidad del agua</t>
  </si>
  <si>
    <t>Caudal</t>
  </si>
  <si>
    <t>Biosférico</t>
  </si>
  <si>
    <t>Flora</t>
  </si>
  <si>
    <t>Area</t>
  </si>
  <si>
    <t>Plantas endémicas</t>
  </si>
  <si>
    <t>Fauna</t>
  </si>
  <si>
    <t>Hábitat</t>
  </si>
  <si>
    <t>Peces</t>
  </si>
  <si>
    <t>Mamíferos y aves</t>
  </si>
  <si>
    <t>Abundancia</t>
  </si>
  <si>
    <t>Antroposférico</t>
  </si>
  <si>
    <t>Demografía</t>
  </si>
  <si>
    <t>Movimientos migratorios</t>
  </si>
  <si>
    <t xml:space="preserve">Emigración </t>
  </si>
  <si>
    <t>Inmigración</t>
  </si>
  <si>
    <t>Salud</t>
  </si>
  <si>
    <t>Pública</t>
  </si>
  <si>
    <t>Economía</t>
  </si>
  <si>
    <t>Primaria</t>
  </si>
  <si>
    <t>Secundaria</t>
  </si>
  <si>
    <t>Industria</t>
  </si>
  <si>
    <t>Paisajístico</t>
  </si>
  <si>
    <t>Calidad Paisajística</t>
  </si>
  <si>
    <t>Escénico</t>
  </si>
  <si>
    <t xml:space="preserve">Color </t>
  </si>
  <si>
    <t>Forma</t>
  </si>
  <si>
    <t>Intrínseco</t>
  </si>
  <si>
    <t>Naturaleza</t>
  </si>
  <si>
    <t>Probabilidad</t>
  </si>
  <si>
    <t>Intensidad</t>
  </si>
  <si>
    <t>Extensión</t>
  </si>
  <si>
    <t>Periodicidad</t>
  </si>
  <si>
    <t>Persistencia</t>
  </si>
  <si>
    <t>Acumulación</t>
  </si>
  <si>
    <t>Recuperabilidad</t>
  </si>
  <si>
    <t>Alteración de la calidad del aire por SOx a causa del calentamiento de ácido sulfúrico</t>
  </si>
  <si>
    <t>Alteración de la calidad del aire por NOx  a causa del calentamiento de ácido sulfúrico</t>
  </si>
  <si>
    <t>Alteración al geopotencial de suelo por adcición de ácido sulfúrico producto de la hidrólisis del jabón</t>
  </si>
  <si>
    <t>Contaminación del agua por el uso de ácido sulfúrico para la hidrólisis del jabón</t>
  </si>
  <si>
    <t>Alteración de la calidad del aire por oxidos de carbono (CO2, CO) a causa del uso de etil eter y ácido sulfúrico en la decantación del jabón</t>
  </si>
  <si>
    <t>Contaminación del suelo por adición de etil éter en la decantación del jabón</t>
  </si>
  <si>
    <t>Alteración a la calidad del agua por el uso de etil éter en la decantación del jabón</t>
  </si>
  <si>
    <t>Contaminación del agua por el uso de etil eter en la decantación del jabón</t>
  </si>
  <si>
    <t>Alteración a la cantidad del agua por el uso de etil éter en la decantación del jabón</t>
  </si>
  <si>
    <t>Alteración a la calidad del aire por producción de hidróxido de sodio en la determinación de jabón</t>
  </si>
  <si>
    <t>Alteración a la hidrografía por adcición de alcohol etílico, anaranjado de metilo ehidróxido de sodio en la determinación de jabon</t>
  </si>
  <si>
    <t>Alteración a la calidad del agua por el uso de alcohol etílico, anaranjado de metilo ehidróxido de sodio en la determinación de jabon</t>
  </si>
  <si>
    <t>Contaminación del agua por el uso de alcohol etílico, anaranjado de metilo ehidróxido de sodio en la determinación de jabon</t>
  </si>
  <si>
    <t>Actividades</t>
  </si>
  <si>
    <t>Calificación de la significancia</t>
  </si>
  <si>
    <t>Específico</t>
  </si>
  <si>
    <t>Sumatoria</t>
  </si>
  <si>
    <t xml:space="preserve">Porcentaje </t>
  </si>
  <si>
    <t>Calificación de significancia</t>
  </si>
  <si>
    <t>Interacción</t>
  </si>
  <si>
    <t>Hay interacción</t>
  </si>
  <si>
    <t>No aplica</t>
  </si>
  <si>
    <t>No hay interacción</t>
  </si>
  <si>
    <t>Positivo</t>
  </si>
  <si>
    <t>Cierto</t>
  </si>
  <si>
    <t>Bajo</t>
  </si>
  <si>
    <t>Puntual</t>
  </si>
  <si>
    <t>Largo Plazo</t>
  </si>
  <si>
    <t>Fugaz</t>
  </si>
  <si>
    <t>Simple</t>
  </si>
  <si>
    <t>Recuperable</t>
  </si>
  <si>
    <t>Negativo</t>
  </si>
  <si>
    <t>Probable</t>
  </si>
  <si>
    <t>Medio</t>
  </si>
  <si>
    <t>Directa</t>
  </si>
  <si>
    <t>Mediano Plazo</t>
  </si>
  <si>
    <t>Temporal</t>
  </si>
  <si>
    <t>Compuesto</t>
  </si>
  <si>
    <t>Parcialmente Recuperable</t>
  </si>
  <si>
    <t>Alto</t>
  </si>
  <si>
    <t>Indirecta</t>
  </si>
  <si>
    <t>Corto Plazo o Inmediato</t>
  </si>
  <si>
    <t>Permanente</t>
  </si>
  <si>
    <t>Irrecuperable</t>
  </si>
  <si>
    <t>Poco probable</t>
  </si>
  <si>
    <t>VALOR</t>
  </si>
  <si>
    <t>CRITERIO</t>
  </si>
  <si>
    <t>COLOR</t>
  </si>
  <si>
    <t>BAJO</t>
  </si>
  <si>
    <t>MEDIO</t>
  </si>
  <si>
    <t>ALTO</t>
  </si>
  <si>
    <t>Metodo</t>
  </si>
  <si>
    <t>Impacto asociado</t>
  </si>
  <si>
    <t>valor del impacto</t>
  </si>
  <si>
    <t>importancia</t>
  </si>
  <si>
    <t>ASTM E-168</t>
  </si>
  <si>
    <t>Reducción de la calidad del aire por contaminación con gases orgánicos a causa del uso solventes derivados del petroleo en la limpieza de la bandeja de ZnSe y la espatula.</t>
  </si>
  <si>
    <t>Alta</t>
  </si>
  <si>
    <t>ASTM D-460</t>
  </si>
  <si>
    <t>ASTM D-461</t>
  </si>
  <si>
    <t>ASTM D-462</t>
  </si>
  <si>
    <t>ASTM D-463</t>
  </si>
  <si>
    <t>ASTM D-464</t>
  </si>
  <si>
    <t>Alteración de la calidad del aire por generación de gases orgánicos a causa del uso de etil eter y ácido sulfúrico en la decantación del jabón</t>
  </si>
  <si>
    <t>Alteración a la calidad del agua por el uso de ácido sulfúrico para la hidrólisis del jabón</t>
  </si>
  <si>
    <t>ASTM D-465</t>
  </si>
  <si>
    <t>ASTM D-466</t>
  </si>
  <si>
    <t>ASTM D-467</t>
  </si>
  <si>
    <t>Sumatoria ASTM D-460</t>
  </si>
  <si>
    <t>Sumatoria ASTM E-168</t>
  </si>
  <si>
    <t>Relación entre métodos</t>
  </si>
  <si>
    <t>Ozono</t>
  </si>
  <si>
    <t xml:space="preserve">NOx </t>
  </si>
  <si>
    <t>SOx</t>
  </si>
  <si>
    <t>Industrial</t>
  </si>
  <si>
    <t>Infraestructura</t>
  </si>
  <si>
    <t>Vivienda</t>
  </si>
  <si>
    <t>x</t>
  </si>
  <si>
    <t>Comercio Formal</t>
  </si>
  <si>
    <t>Comercio Informal</t>
  </si>
  <si>
    <t>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</si>
</sst>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charset val="1"/>
    </font>
    <font>
      <sz val="11"/>
      <color rgb="FFFFFFFF"/>
      <name val="Calibri"/>
      <charset val="1"/>
    </font>
    <font>
      <b/>
      <sz val="11"/>
      <color rgb="FFFFFFFF"/>
      <name val="Calibri"/>
      <charset val="1"/>
    </font>
    <font>
      <b/>
      <sz val="11"/>
      <color rgb="FF000000"/>
      <name val="Calibri"/>
      <charset val="1"/>
    </font>
    <font>
      <u/>
      <sz val="11"/>
      <color rgb="FF0000FF"/>
      <name val="Calibri"/>
      <charset val="1"/>
    </font>
    <font>
      <b/>
      <sz val="8"/>
      <color rgb="FF000000"/>
      <name val="Tahoma"/>
      <charset val="1"/>
    </font>
    <font>
      <sz val="8"/>
      <color rgb="FF000000"/>
      <name val="Tahoma"/>
      <charset val="1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99CC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0" fillId="3" borderId="1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/>
    <xf numFmtId="0" fontId="0" fillId="3" borderId="2" xfId="0" applyNumberFormat="1" applyFont="1" applyFill="1" applyBorder="1" applyAlignment="1">
      <alignment horizontal="center"/>
    </xf>
    <xf numFmtId="0" fontId="2" fillId="4" borderId="1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0" fontId="0" fillId="3" borderId="1" xfId="0" applyNumberFormat="1" applyFont="1" applyFill="1" applyBorder="1" applyAlignment="1">
      <alignment horizontal="right"/>
    </xf>
    <xf numFmtId="2" fontId="0" fillId="0" borderId="0" xfId="0" applyNumberFormat="1" applyFont="1" applyFill="1" applyBorder="1" applyAlignment="1"/>
    <xf numFmtId="0" fontId="3" fillId="0" borderId="7" xfId="0" applyNumberFormat="1" applyFont="1" applyFill="1" applyBorder="1" applyAlignment="1"/>
    <xf numFmtId="0" fontId="0" fillId="5" borderId="0" xfId="0" applyNumberFormat="1" applyFont="1" applyFill="1" applyBorder="1" applyAlignment="1"/>
    <xf numFmtId="0" fontId="1" fillId="5" borderId="0" xfId="0" applyNumberFormat="1" applyFont="1" applyFill="1" applyBorder="1" applyAlignment="1"/>
    <xf numFmtId="0" fontId="0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/>
    <xf numFmtId="0" fontId="3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/>
    <xf numFmtId="0" fontId="0" fillId="0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wrapText="1"/>
    </xf>
    <xf numFmtId="0" fontId="0" fillId="0" borderId="1" xfId="0" applyNumberFormat="1" applyFont="1" applyFill="1" applyBorder="1" applyAlignment="1">
      <alignment horizontal="center" wrapText="1"/>
    </xf>
    <xf numFmtId="0" fontId="0" fillId="0" borderId="1" xfId="0" applyNumberFormat="1" applyFont="1" applyFill="1" applyBorder="1" applyAlignment="1">
      <alignment horizontal="left" vertical="top"/>
    </xf>
    <xf numFmtId="0" fontId="0" fillId="0" borderId="1" xfId="0" applyNumberFormat="1" applyFont="1" applyFill="1" applyBorder="1" applyAlignment="1">
      <alignment horizontal="left" vertical="top" wrapText="1"/>
    </xf>
    <xf numFmtId="0" fontId="0" fillId="0" borderId="1" xfId="0" applyNumberFormat="1" applyFont="1" applyFill="1" applyBorder="1" applyAlignment="1">
      <alignment horizontal="center" vertical="top"/>
    </xf>
    <xf numFmtId="10" fontId="0" fillId="0" borderId="0" xfId="0" applyNumberFormat="1" applyFont="1" applyFill="1" applyBorder="1" applyAlignment="1"/>
    <xf numFmtId="0" fontId="0" fillId="6" borderId="8" xfId="0" applyNumberFormat="1" applyFont="1" applyFill="1" applyBorder="1" applyAlignment="1"/>
    <xf numFmtId="0" fontId="0" fillId="6" borderId="0" xfId="0" applyNumberFormat="1" applyFont="1" applyFill="1" applyBorder="1" applyAlignment="1"/>
    <xf numFmtId="0" fontId="0" fillId="6" borderId="0" xfId="0" applyNumberFormat="1" applyFont="1" applyFill="1" applyBorder="1" applyAlignment="1">
      <alignment horizontal="left" vertical="center" wrapText="1"/>
    </xf>
    <xf numFmtId="0" fontId="3" fillId="6" borderId="9" xfId="0" applyNumberFormat="1" applyFont="1" applyFill="1" applyBorder="1" applyAlignment="1"/>
    <xf numFmtId="0" fontId="0" fillId="6" borderId="4" xfId="0" applyNumberFormat="1" applyFont="1" applyFill="1" applyBorder="1" applyAlignment="1">
      <alignment horizontal="left" vertical="center" wrapText="1"/>
    </xf>
    <xf numFmtId="0" fontId="0" fillId="6" borderId="4" xfId="0" applyNumberFormat="1" applyFont="1" applyFill="1" applyBorder="1" applyAlignment="1"/>
    <xf numFmtId="0" fontId="0" fillId="6" borderId="5" xfId="0" applyNumberFormat="1" applyFont="1" applyFill="1" applyBorder="1" applyAlignment="1"/>
    <xf numFmtId="2" fontId="0" fillId="6" borderId="3" xfId="0" applyNumberFormat="1" applyFont="1" applyFill="1" applyBorder="1" applyAlignment="1"/>
    <xf numFmtId="2" fontId="0" fillId="6" borderId="9" xfId="0" applyNumberFormat="1" applyFont="1" applyFill="1" applyBorder="1" applyAlignment="1"/>
    <xf numFmtId="0" fontId="0" fillId="6" borderId="3" xfId="0" applyNumberFormat="1" applyFont="1" applyFill="1" applyBorder="1" applyAlignment="1"/>
    <xf numFmtId="0" fontId="0" fillId="6" borderId="9" xfId="0" applyNumberFormat="1" applyFont="1" applyFill="1" applyBorder="1" applyAlignment="1"/>
    <xf numFmtId="0" fontId="3" fillId="6" borderId="7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7" fillId="7" borderId="0" xfId="0" applyNumberFormat="1" applyFont="1" applyFill="1" applyBorder="1" applyAlignment="1"/>
    <xf numFmtId="0" fontId="8" fillId="7" borderId="0" xfId="0" applyNumberFormat="1" applyFont="1" applyFill="1" applyBorder="1" applyAlignment="1"/>
    <xf numFmtId="0" fontId="3" fillId="6" borderId="30" xfId="0" applyNumberFormat="1" applyFont="1" applyFill="1" applyBorder="1" applyAlignment="1"/>
    <xf numFmtId="0" fontId="0" fillId="0" borderId="0" xfId="0" applyBorder="1"/>
    <xf numFmtId="0" fontId="3" fillId="0" borderId="34" xfId="0" applyNumberFormat="1" applyFont="1" applyFill="1" applyBorder="1" applyAlignment="1">
      <alignment horizontal="center"/>
    </xf>
    <xf numFmtId="0" fontId="3" fillId="0" borderId="35" xfId="0" applyNumberFormat="1" applyFont="1" applyFill="1" applyBorder="1" applyAlignment="1"/>
    <xf numFmtId="0" fontId="0" fillId="0" borderId="36" xfId="0" applyNumberFormat="1" applyFont="1" applyFill="1" applyBorder="1" applyAlignment="1">
      <alignment horizontal="center"/>
    </xf>
    <xf numFmtId="0" fontId="0" fillId="0" borderId="37" xfId="0" applyNumberFormat="1" applyFont="1" applyFill="1" applyBorder="1" applyAlignment="1">
      <alignment horizontal="center"/>
    </xf>
    <xf numFmtId="0" fontId="0" fillId="8" borderId="38" xfId="0" applyNumberFormat="1" applyFont="1" applyFill="1" applyBorder="1" applyAlignment="1">
      <alignment horizontal="center"/>
    </xf>
    <xf numFmtId="0" fontId="0" fillId="8" borderId="39" xfId="0" applyNumberFormat="1" applyFont="1" applyFill="1" applyBorder="1" applyAlignment="1">
      <alignment horizontal="center"/>
    </xf>
    <xf numFmtId="0" fontId="0" fillId="0" borderId="40" xfId="0" applyNumberFormat="1" applyFont="1" applyFill="1" applyBorder="1" applyAlignment="1">
      <alignment horizontal="center"/>
    </xf>
    <xf numFmtId="0" fontId="0" fillId="0" borderId="41" xfId="0" applyNumberFormat="1" applyFont="1" applyFill="1" applyBorder="1" applyAlignment="1">
      <alignment horizontal="center"/>
    </xf>
    <xf numFmtId="0" fontId="0" fillId="6" borderId="38" xfId="0" applyNumberFormat="1" applyFont="1" applyFill="1" applyBorder="1" applyAlignment="1"/>
    <xf numFmtId="0" fontId="0" fillId="6" borderId="42" xfId="0" applyNumberFormat="1" applyFont="1" applyFill="1" applyBorder="1" applyAlignment="1"/>
    <xf numFmtId="0" fontId="0" fillId="6" borderId="43" xfId="0" applyNumberFormat="1" applyFont="1" applyFill="1" applyBorder="1" applyAlignment="1"/>
    <xf numFmtId="0" fontId="0" fillId="0" borderId="33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/>
    <xf numFmtId="2" fontId="0" fillId="6" borderId="39" xfId="0" applyNumberFormat="1" applyFont="1" applyFill="1" applyBorder="1" applyAlignment="1"/>
    <xf numFmtId="0" fontId="0" fillId="8" borderId="8" xfId="0" applyNumberFormat="1" applyFont="1" applyFill="1" applyBorder="1" applyAlignment="1">
      <alignment horizontal="center" vertical="center" wrapText="1"/>
    </xf>
    <xf numFmtId="0" fontId="0" fillId="8" borderId="0" xfId="0" applyNumberFormat="1" applyFont="1" applyFill="1" applyBorder="1" applyAlignment="1">
      <alignment horizontal="left" vertical="center" wrapText="1"/>
    </xf>
    <xf numFmtId="0" fontId="0" fillId="8" borderId="0" xfId="0" applyNumberFormat="1" applyFont="1" applyFill="1" applyBorder="1" applyAlignment="1"/>
    <xf numFmtId="0" fontId="4" fillId="8" borderId="0" xfId="0" applyNumberFormat="1" applyFont="1" applyFill="1" applyBorder="1" applyAlignment="1"/>
    <xf numFmtId="0" fontId="0" fillId="6" borderId="9" xfId="0" applyNumberFormat="1" applyFont="1" applyFill="1" applyBorder="1" applyAlignment="1">
      <alignment horizontal="center"/>
    </xf>
    <xf numFmtId="0" fontId="0" fillId="6" borderId="4" xfId="0" applyNumberFormat="1" applyFont="1" applyFill="1" applyBorder="1" applyAlignment="1">
      <alignment horizontal="center"/>
    </xf>
    <xf numFmtId="0" fontId="0" fillId="6" borderId="5" xfId="0" applyNumberFormat="1" applyFont="1" applyFill="1" applyBorder="1" applyAlignment="1">
      <alignment horizontal="center"/>
    </xf>
    <xf numFmtId="0" fontId="9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0" fontId="0" fillId="0" borderId="12" xfId="0" applyNumberFormat="1" applyFont="1" applyFill="1" applyBorder="1" applyAlignment="1">
      <alignment horizontal="left" vertical="center" wrapText="1"/>
    </xf>
    <xf numFmtId="0" fontId="3" fillId="0" borderId="31" xfId="0" applyNumberFormat="1" applyFont="1" applyFill="1" applyBorder="1" applyAlignment="1">
      <alignment horizontal="center" vertical="center"/>
    </xf>
    <xf numFmtId="0" fontId="3" fillId="0" borderId="32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15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  <xf numFmtId="0" fontId="3" fillId="0" borderId="17" xfId="0" applyNumberFormat="1" applyFont="1" applyFill="1" applyBorder="1" applyAlignment="1">
      <alignment horizontal="center"/>
    </xf>
    <xf numFmtId="0" fontId="3" fillId="0" borderId="18" xfId="0" applyNumberFormat="1" applyFont="1" applyFill="1" applyBorder="1" applyAlignment="1">
      <alignment horizontal="center"/>
    </xf>
    <xf numFmtId="0" fontId="3" fillId="0" borderId="28" xfId="0" applyNumberFormat="1" applyFont="1" applyFill="1" applyBorder="1" applyAlignment="1">
      <alignment horizontal="center" wrapText="1"/>
    </xf>
    <xf numFmtId="0" fontId="3" fillId="0" borderId="29" xfId="0" applyNumberFormat="1" applyFont="1" applyFill="1" applyBorder="1" applyAlignment="1">
      <alignment horizontal="center" wrapText="1"/>
    </xf>
    <xf numFmtId="0" fontId="0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/>
    </xf>
    <xf numFmtId="0" fontId="3" fillId="0" borderId="23" xfId="0" applyNumberFormat="1" applyFont="1" applyFill="1" applyBorder="1" applyAlignment="1">
      <alignment horizontal="center" wrapText="1"/>
    </xf>
    <xf numFmtId="0" fontId="3" fillId="0" borderId="24" xfId="0" applyNumberFormat="1" applyFont="1" applyFill="1" applyBorder="1" applyAlignment="1">
      <alignment horizontal="center" wrapText="1"/>
    </xf>
    <xf numFmtId="0" fontId="3" fillId="0" borderId="10" xfId="0" applyNumberFormat="1" applyFont="1" applyFill="1" applyBorder="1" applyAlignment="1">
      <alignment horizontal="center" wrapText="1"/>
    </xf>
    <xf numFmtId="0" fontId="3" fillId="0" borderId="25" xfId="0" applyNumberFormat="1" applyFont="1" applyFill="1" applyBorder="1" applyAlignment="1">
      <alignment horizontal="center"/>
    </xf>
    <xf numFmtId="0" fontId="3" fillId="0" borderId="26" xfId="0" applyNumberFormat="1" applyFont="1" applyFill="1" applyBorder="1" applyAlignment="1">
      <alignment horizontal="center"/>
    </xf>
    <xf numFmtId="0" fontId="3" fillId="0" borderId="13" xfId="0" applyNumberFormat="1" applyFont="1" applyFill="1" applyBorder="1" applyAlignment="1">
      <alignment horizontal="center"/>
    </xf>
    <xf numFmtId="0" fontId="3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19" xfId="0" applyNumberFormat="1" applyFont="1" applyFill="1" applyBorder="1" applyAlignment="1">
      <alignment horizontal="center"/>
    </xf>
    <xf numFmtId="0" fontId="0" fillId="0" borderId="20" xfId="0" applyNumberFormat="1" applyFont="1" applyFill="1" applyBorder="1" applyAlignment="1">
      <alignment horizontal="center"/>
    </xf>
    <xf numFmtId="0" fontId="0" fillId="0" borderId="6" xfId="0" applyNumberFormat="1" applyFont="1" applyFill="1" applyBorder="1" applyAlignment="1">
      <alignment horizontal="center"/>
    </xf>
    <xf numFmtId="0" fontId="3" fillId="0" borderId="21" xfId="0" applyNumberFormat="1" applyFont="1" applyFill="1" applyBorder="1" applyAlignment="1">
      <alignment horizontal="center"/>
    </xf>
    <xf numFmtId="0" fontId="3" fillId="0" borderId="22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3" fillId="0" borderId="18" xfId="0" applyNumberFormat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/>
    </xf>
    <xf numFmtId="0" fontId="2" fillId="4" borderId="2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9" fontId="0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ATMOSFÉRICO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POSITIVOS'!$E$5:$E$10</c:f>
              <c:strCache>
                <c:ptCount val="6"/>
                <c:pt idx="0">
                  <c:v>Partículas Suspendidas totales (TSP)</c:v>
                </c:pt>
                <c:pt idx="1">
                  <c:v>NOx </c:v>
                </c:pt>
                <c:pt idx="2">
                  <c:v>Oxidos de carbono (CO y CO2)</c:v>
                </c:pt>
                <c:pt idx="3">
                  <c:v>Ozono</c:v>
                </c:pt>
                <c:pt idx="4">
                  <c:v>SOx</c:v>
                </c:pt>
                <c:pt idx="5">
                  <c:v>Gases organicos</c:v>
                </c:pt>
              </c:strCache>
            </c:strRef>
          </c:cat>
          <c:val>
            <c:numRef>
              <c:f>'GRAFICOS 2 POSITIVOS'!$F$5:$F$10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32080608"/>
        <c:axId val="1932081696"/>
      </c:barChart>
      <c:catAx>
        <c:axId val="193208060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081696"/>
        <c:crosses val="autoZero"/>
        <c:auto val="1"/>
        <c:lblAlgn val="ctr"/>
        <c:lblOffset val="100"/>
        <c:noMultiLvlLbl val="0"/>
      </c:catAx>
      <c:valAx>
        <c:axId val="1932081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08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NEGATIVOS'!$E$16:$E$21</c:f>
              <c:strCache>
                <c:ptCount val="6"/>
                <c:pt idx="0">
                  <c:v>Caudal</c:v>
                </c:pt>
                <c:pt idx="1">
                  <c:v>Plantas endémicas</c:v>
                </c:pt>
                <c:pt idx="2">
                  <c:v>Peces</c:v>
                </c:pt>
                <c:pt idx="3">
                  <c:v>Mamíferos y aves</c:v>
                </c:pt>
                <c:pt idx="4">
                  <c:v>Peces</c:v>
                </c:pt>
                <c:pt idx="5">
                  <c:v>Mamíferos y aves</c:v>
                </c:pt>
              </c:strCache>
            </c:strRef>
          </c:cat>
          <c:val>
            <c:numRef>
              <c:f>'GRAFICOS 2 NEGATIVOS'!$F$16:$F$21</c:f>
              <c:numCache>
                <c:formatCode>General</c:formatCode>
                <c:ptCount val="6"/>
                <c:pt idx="0">
                  <c:v>0</c:v>
                </c:pt>
                <c:pt idx="1">
                  <c:v>-208</c:v>
                </c:pt>
                <c:pt idx="2">
                  <c:v>0</c:v>
                </c:pt>
                <c:pt idx="3">
                  <c:v>-60</c:v>
                </c:pt>
                <c:pt idx="4">
                  <c:v>0</c:v>
                </c:pt>
                <c:pt idx="5">
                  <c:v>-84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82624"/>
        <c:axId val="2003670656"/>
      </c:barChart>
      <c:catAx>
        <c:axId val="200368262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0656"/>
        <c:crosses val="autoZero"/>
        <c:auto val="1"/>
        <c:lblAlgn val="ctr"/>
        <c:lblOffset val="100"/>
        <c:noMultiLvlLbl val="0"/>
      </c:catAx>
      <c:valAx>
        <c:axId val="2003670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8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ANTROPOSFÉRICO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NEGATIVOS'!$E$22:$E$27</c:f>
              <c:strCache>
                <c:ptCount val="6"/>
                <c:pt idx="0">
                  <c:v>Emigración </c:v>
                </c:pt>
                <c:pt idx="1">
                  <c:v>Inmigración</c:v>
                </c:pt>
                <c:pt idx="2">
                  <c:v>Pública</c:v>
                </c:pt>
                <c:pt idx="3">
                  <c:v>Comercio Formal</c:v>
                </c:pt>
                <c:pt idx="4">
                  <c:v>Comercio Informal</c:v>
                </c:pt>
                <c:pt idx="5">
                  <c:v>Industria</c:v>
                </c:pt>
              </c:strCache>
            </c:strRef>
          </c:cat>
          <c:val>
            <c:numRef>
              <c:f>'GRAFICOS 2 NEGATIVOS'!$F$22:$F$27</c:f>
              <c:numCache>
                <c:formatCode>General</c:formatCode>
                <c:ptCount val="6"/>
                <c:pt idx="0">
                  <c:v>0</c:v>
                </c:pt>
                <c:pt idx="1">
                  <c:v>-1.4</c:v>
                </c:pt>
                <c:pt idx="2">
                  <c:v>-98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79360"/>
        <c:axId val="2004055584"/>
      </c:barChart>
      <c:catAx>
        <c:axId val="200367936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4055584"/>
        <c:crosses val="autoZero"/>
        <c:auto val="1"/>
        <c:lblAlgn val="ctr"/>
        <c:lblOffset val="100"/>
        <c:noMultiLvlLbl val="0"/>
      </c:catAx>
      <c:valAx>
        <c:axId val="200405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PAISAJÍSTICO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NEGATIVOS'!$E$28:$E$30</c:f>
              <c:strCache>
                <c:ptCount val="3"/>
                <c:pt idx="0">
                  <c:v>Color </c:v>
                </c:pt>
                <c:pt idx="1">
                  <c:v>Forma</c:v>
                </c:pt>
                <c:pt idx="2">
                  <c:v>Infraestructura</c:v>
                </c:pt>
              </c:strCache>
            </c:strRef>
          </c:cat>
          <c:val>
            <c:numRef>
              <c:f>'GRAFICOS 2 NEGATIVOS'!$F$28:$F$30</c:f>
              <c:numCache>
                <c:formatCode>General</c:formatCode>
                <c:ptCount val="3"/>
                <c:pt idx="0">
                  <c:v>-70</c:v>
                </c:pt>
                <c:pt idx="1">
                  <c:v>-7.6999999999999993</c:v>
                </c:pt>
                <c:pt idx="2">
                  <c:v>-77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4061568"/>
        <c:axId val="2004063200"/>
      </c:barChart>
      <c:catAx>
        <c:axId val="20040615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4063200"/>
        <c:crosses val="autoZero"/>
        <c:auto val="1"/>
        <c:lblAlgn val="ctr"/>
        <c:lblOffset val="100"/>
        <c:noMultiLvlLbl val="0"/>
      </c:catAx>
      <c:valAx>
        <c:axId val="200406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406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NEGATIVOS'!$F$2</c:f>
              <c:strCache>
                <c:ptCount val="1"/>
                <c:pt idx="0">
                  <c:v>1. Plástico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NEGATIVOS'!$F$4:$F$12</c:f>
              <c:numCache>
                <c:formatCode>General</c:formatCode>
                <c:ptCount val="9"/>
                <c:pt idx="0">
                  <c:v>-54.599999999999994</c:v>
                </c:pt>
                <c:pt idx="1">
                  <c:v>-1.8</c:v>
                </c:pt>
                <c:pt idx="2">
                  <c:v>0</c:v>
                </c:pt>
                <c:pt idx="3">
                  <c:v>0</c:v>
                </c:pt>
                <c:pt idx="4">
                  <c:v>-28</c:v>
                </c:pt>
                <c:pt idx="5">
                  <c:v>-20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NEGATIVOS'!$G$2</c:f>
              <c:strCache>
                <c:ptCount val="1"/>
                <c:pt idx="0">
                  <c:v>2. Textiles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NEGATIVOS'!$G$4:$G$12</c:f>
              <c:numCache>
                <c:formatCode>General</c:formatCode>
                <c:ptCount val="9"/>
                <c:pt idx="0">
                  <c:v>-55.099999999999994</c:v>
                </c:pt>
                <c:pt idx="1">
                  <c:v>-1.8</c:v>
                </c:pt>
                <c:pt idx="2">
                  <c:v>0</c:v>
                </c:pt>
                <c:pt idx="3">
                  <c:v>0</c:v>
                </c:pt>
                <c:pt idx="4">
                  <c:v>-28</c:v>
                </c:pt>
                <c:pt idx="5">
                  <c:v>-19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NEGATIVOS'!$H$2</c:f>
              <c:strCache>
                <c:ptCount val="1"/>
                <c:pt idx="0">
                  <c:v>3. Quimicos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NEGATIVOS'!$H$4:$H$12</c:f>
              <c:numCache>
                <c:formatCode>General</c:formatCode>
                <c:ptCount val="9"/>
                <c:pt idx="0">
                  <c:v>-57.9</c:v>
                </c:pt>
                <c:pt idx="1">
                  <c:v>-1.8</c:v>
                </c:pt>
                <c:pt idx="2">
                  <c:v>0</c:v>
                </c:pt>
                <c:pt idx="3">
                  <c:v>0</c:v>
                </c:pt>
                <c:pt idx="4">
                  <c:v>-26</c:v>
                </c:pt>
                <c:pt idx="5">
                  <c:v>-21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 baseline="0"/>
              <a:t>Impactos Negativos por Actividad</a:t>
            </a:r>
          </a:p>
        </c:rich>
      </c:tx>
      <c:layout>
        <c:manualLayout>
          <c:xMode val="edge"/>
          <c:yMode val="edge"/>
          <c:x val="0.15436520434945633"/>
          <c:y val="1.493932205787587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NEGATIVOS'!$F$15:$M$16</c:f>
              <c:strCache>
                <c:ptCount val="8"/>
                <c:pt idx="0">
                  <c:v>1. Plástico</c:v>
                </c:pt>
                <c:pt idx="1">
                  <c:v>2. Textiles</c:v>
                </c:pt>
                <c:pt idx="2">
                  <c:v>3. Quimicos</c:v>
                </c:pt>
                <c:pt idx="3">
                  <c:v>4. Metalmecanica</c:v>
                </c:pt>
                <c:pt idx="4">
                  <c:v>5. Gaseosas</c:v>
                </c:pt>
                <c:pt idx="5">
                  <c:v>6. Tabaco</c:v>
                </c:pt>
                <c:pt idx="6">
                  <c:v>7. Concentrados</c:v>
                </c:pt>
                <c:pt idx="7">
                  <c:v>8. Industrias alimenticias</c:v>
                </c:pt>
              </c:strCache>
            </c:strRef>
          </c:cat>
          <c:val>
            <c:numRef>
              <c:f>'GRAFICOS1 NEGATIVOS'!$F$17:$M$17</c:f>
              <c:numCache>
                <c:formatCode>General</c:formatCode>
                <c:ptCount val="8"/>
                <c:pt idx="0" formatCode="0.00">
                  <c:v>-140.69999999999999</c:v>
                </c:pt>
                <c:pt idx="1">
                  <c:v>-140.19999999999999</c:v>
                </c:pt>
                <c:pt idx="2">
                  <c:v>-142.99999999999997</c:v>
                </c:pt>
                <c:pt idx="3">
                  <c:v>-155.69999999999999</c:v>
                </c:pt>
                <c:pt idx="4">
                  <c:v>-133.70000000000002</c:v>
                </c:pt>
                <c:pt idx="5">
                  <c:v>-140.69999999999999</c:v>
                </c:pt>
                <c:pt idx="6">
                  <c:v>-136.5</c:v>
                </c:pt>
                <c:pt idx="7">
                  <c:v>-134.6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</c:plotArea>
    <c:plotVisOnly val="1"/>
    <c:dispBlanksAs val="zero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NEGATIVOS'!$I$2</c:f>
              <c:strCache>
                <c:ptCount val="1"/>
                <c:pt idx="0">
                  <c:v>4. Metalmecanica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NEGATIVOS'!$I$4:$I$12</c:f>
              <c:numCache>
                <c:formatCode>General</c:formatCode>
                <c:ptCount val="9"/>
                <c:pt idx="0">
                  <c:v>-54.599999999999994</c:v>
                </c:pt>
                <c:pt idx="1">
                  <c:v>-1.8</c:v>
                </c:pt>
                <c:pt idx="2">
                  <c:v>0</c:v>
                </c:pt>
                <c:pt idx="3">
                  <c:v>0</c:v>
                </c:pt>
                <c:pt idx="4">
                  <c:v>-42</c:v>
                </c:pt>
                <c:pt idx="5">
                  <c:v>-21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NEGATIVOS'!$J$2</c:f>
              <c:strCache>
                <c:ptCount val="1"/>
                <c:pt idx="0">
                  <c:v>5. Gaseosas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NEGATIVOS'!$J$4:$J$12</c:f>
              <c:numCache>
                <c:formatCode>General</c:formatCode>
                <c:ptCount val="9"/>
                <c:pt idx="0">
                  <c:v>-47.5</c:v>
                </c:pt>
                <c:pt idx="1">
                  <c:v>-0.9</c:v>
                </c:pt>
                <c:pt idx="2">
                  <c:v>0</c:v>
                </c:pt>
                <c:pt idx="3">
                  <c:v>0</c:v>
                </c:pt>
                <c:pt idx="4">
                  <c:v>-28</c:v>
                </c:pt>
                <c:pt idx="5">
                  <c:v>-21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NEGATIVOS'!$K$2</c:f>
              <c:strCache>
                <c:ptCount val="1"/>
                <c:pt idx="0">
                  <c:v>6. Tabaco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NEGATIVOS'!$K$4:$K$12</c:f>
              <c:numCache>
                <c:formatCode>General</c:formatCode>
                <c:ptCount val="9"/>
                <c:pt idx="0">
                  <c:v>-54.599999999999994</c:v>
                </c:pt>
                <c:pt idx="1">
                  <c:v>-0.8</c:v>
                </c:pt>
                <c:pt idx="2">
                  <c:v>0</c:v>
                </c:pt>
                <c:pt idx="3">
                  <c:v>0</c:v>
                </c:pt>
                <c:pt idx="4">
                  <c:v>-28</c:v>
                </c:pt>
                <c:pt idx="5">
                  <c:v>-21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6037211324915744E-2"/>
          <c:y val="0.2280626507052472"/>
          <c:w val="0.92226653620960097"/>
          <c:h val="0.50385207946567656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POSITIVOS'!$E$11:$E$12</c:f>
              <c:strCache>
                <c:ptCount val="2"/>
                <c:pt idx="0">
                  <c:v>Industrial</c:v>
                </c:pt>
                <c:pt idx="1">
                  <c:v>Urbano/comercial</c:v>
                </c:pt>
              </c:strCache>
            </c:strRef>
          </c:cat>
          <c:val>
            <c:numRef>
              <c:f>'GRAFICOS 2 POSITIVOS'!$F$11:$F$12</c:f>
              <c:numCache>
                <c:formatCode>General</c:formatCode>
                <c:ptCount val="2"/>
                <c:pt idx="0">
                  <c:v>13.1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32082240"/>
        <c:axId val="1932082784"/>
      </c:barChart>
      <c:catAx>
        <c:axId val="193208224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082784"/>
        <c:crosses val="autoZero"/>
        <c:auto val="1"/>
        <c:lblAlgn val="ctr"/>
        <c:lblOffset val="100"/>
        <c:noMultiLvlLbl val="0"/>
      </c:catAx>
      <c:valAx>
        <c:axId val="1932082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08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NEGATIVOS'!$L$2</c:f>
              <c:strCache>
                <c:ptCount val="1"/>
                <c:pt idx="0">
                  <c:v>7. Concentrados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NEGATIVOS'!$L$4:$L$12</c:f>
              <c:numCache>
                <c:formatCode>General</c:formatCode>
                <c:ptCount val="9"/>
                <c:pt idx="0">
                  <c:v>-50.3</c:v>
                </c:pt>
                <c:pt idx="1">
                  <c:v>-0.9</c:v>
                </c:pt>
                <c:pt idx="2">
                  <c:v>0</c:v>
                </c:pt>
                <c:pt idx="3">
                  <c:v>0</c:v>
                </c:pt>
                <c:pt idx="4">
                  <c:v>-28</c:v>
                </c:pt>
                <c:pt idx="5">
                  <c:v>-21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'GRAFICOS1 NEGATIVOS'!$M$2</c:f>
              <c:strCache>
                <c:ptCount val="1"/>
                <c:pt idx="0">
                  <c:v>8. Industrias alimenticias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NEGATIVOS'!$E$4:$E$12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NEGATIVOS'!$M$4:$M$12</c:f>
              <c:numCache>
                <c:formatCode>General</c:formatCode>
                <c:ptCount val="9"/>
                <c:pt idx="0">
                  <c:v>-48.4</c:v>
                </c:pt>
                <c:pt idx="1">
                  <c:v>-0.9</c:v>
                </c:pt>
                <c:pt idx="2">
                  <c:v>0</c:v>
                </c:pt>
                <c:pt idx="3">
                  <c:v>0</c:v>
                </c:pt>
                <c:pt idx="4">
                  <c:v>-28</c:v>
                </c:pt>
                <c:pt idx="5">
                  <c:v>-21</c:v>
                </c:pt>
                <c:pt idx="6">
                  <c:v>-14.2</c:v>
                </c:pt>
                <c:pt idx="7">
                  <c:v>0</c:v>
                </c:pt>
                <c:pt idx="8">
                  <c:v>-22.1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978773284407413E-2"/>
          <c:y val="0.19854873517602242"/>
          <c:w val="0.8180424534311852"/>
          <c:h val="0.71609033048178516"/>
        </c:manualLayout>
      </c:layout>
      <c:pie3DChart>
        <c:varyColors val="1"/>
        <c:ser>
          <c:idx val="0"/>
          <c:order val="0"/>
          <c:tx>
            <c:strRef>
              <c:f>'GRAFICOS1 POSITIVOS'!$F$2</c:f>
              <c:strCache>
                <c:ptCount val="1"/>
                <c:pt idx="0">
                  <c:v>1. Plástico</c:v>
                </c:pt>
              </c:strCache>
            </c:strRef>
          </c:tx>
          <c:explosion val="25"/>
          <c:dLbls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'GRAFICOS1 POSITIVOS'!$E$4:$E$12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POSITIVOS'!$F$4:$F$12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zero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"/>
          <c:y val="0.2452548118985127"/>
          <c:w val="0.65626842813607122"/>
          <c:h val="0.75474518810148816"/>
        </c:manualLayout>
      </c:layout>
      <c:pie3DChart>
        <c:varyColors val="1"/>
        <c:ser>
          <c:idx val="0"/>
          <c:order val="0"/>
          <c:tx>
            <c:strRef>
              <c:f>'GRAFICOS1 POSITIVOS'!$G$2</c:f>
              <c:strCache>
                <c:ptCount val="1"/>
                <c:pt idx="0">
                  <c:v>2. Textiles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'GRAFICOS1 POSITIVOS'!$E$4:$E$12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POSITIVOS'!$G$4:$G$12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"/>
          <c:y val="0.21284740449110581"/>
          <c:w val="0.63550131233595863"/>
          <c:h val="0.75474518810148872"/>
        </c:manualLayout>
      </c:layout>
      <c:pie3DChart>
        <c:varyColors val="1"/>
        <c:ser>
          <c:idx val="0"/>
          <c:order val="0"/>
          <c:tx>
            <c:strRef>
              <c:f>'GRAFICOS1 POSITIVOS'!$H$2</c:f>
              <c:strCache>
                <c:ptCount val="1"/>
                <c:pt idx="0">
                  <c:v>3. Quimicos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'GRAFICOS1 POSITIVOS'!$E$4:$E$12</c:f>
              <c:strCache>
                <c:ptCount val="9"/>
                <c:pt idx="0">
                  <c:v>Calidad del aire</c:v>
                </c:pt>
                <c:pt idx="1">
                  <c:v>Edafología</c:v>
                </c:pt>
                <c:pt idx="2">
                  <c:v>Hidrografía</c:v>
                </c:pt>
                <c:pt idx="3">
                  <c:v>Hidrología</c:v>
                </c:pt>
                <c:pt idx="4">
                  <c:v>Flora</c:v>
                </c:pt>
                <c:pt idx="5">
                  <c:v>Fauna</c:v>
                </c:pt>
                <c:pt idx="6">
                  <c:v>Demografía</c:v>
                </c:pt>
                <c:pt idx="7">
                  <c:v>Economía</c:v>
                </c:pt>
                <c:pt idx="8">
                  <c:v>Vivienda</c:v>
                </c:pt>
              </c:strCache>
            </c:strRef>
          </c:cat>
          <c:val>
            <c:numRef>
              <c:f>'GRAFICOS1 POSITIVOS'!$H$4:$H$12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100"/>
              <a:t>Impactos</a:t>
            </a:r>
            <a:r>
              <a:rPr lang="es-CO" sz="1100" baseline="0"/>
              <a:t> Positivos por Proceso</a:t>
            </a:r>
            <a:endParaRPr lang="es-CO" sz="1100"/>
          </a:p>
        </c:rich>
      </c:tx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0.31390888638920134"/>
                  <c:y val="2.74221604652359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7254751050855484E-2"/>
                  <c:y val="2.902784210797179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'GRAFICOS1 POSITIVOS'!$F$16:$H$17</c:f>
              <c:strCache>
                <c:ptCount val="3"/>
                <c:pt idx="0">
                  <c:v>1. Plástico</c:v>
                </c:pt>
                <c:pt idx="1">
                  <c:v>2. Textiles</c:v>
                </c:pt>
                <c:pt idx="2">
                  <c:v>3. Quimicos</c:v>
                </c:pt>
              </c:strCache>
            </c:strRef>
          </c:cat>
          <c:val>
            <c:numRef>
              <c:f>'GRAFICOS1 POSITIVOS'!$F$18:$H$18</c:f>
              <c:numCache>
                <c:formatCode>0.00</c:formatCode>
                <c:ptCount val="3"/>
                <c:pt idx="0">
                  <c:v>8</c:v>
                </c:pt>
                <c:pt idx="1">
                  <c:v>8</c:v>
                </c:pt>
                <c:pt idx="2" formatCode="General">
                  <c:v>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</c:plotArea>
    <c:plotVisOnly val="1"/>
    <c:dispBlanksAs val="zero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val>
            <c:numRef>
              <c:f>[3]Hoja1!$B$6:$B$15</c:f>
              <c:numCache>
                <c:formatCode>General</c:formatCode>
                <c:ptCount val="10"/>
                <c:pt idx="0">
                  <c:v>-16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[3]Hoja1!$B$5</c15:sqref>
                        </c15:formulaRef>
                      </c:ext>
                    </c:extLst>
                    <c:strCache>
                      <c:ptCount val="1"/>
                      <c:pt idx="0">
                        <c:v>ASTM E-168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[3]Hoja1!$A$6:$A$15</c15:sqref>
                        </c15:formulaRef>
                      </c:ext>
                    </c:extLst>
                    <c:strCache>
                      <c:ptCount val="10"/>
                      <c:pt idx="0">
                        <c:v>Calidad del aire</c:v>
                      </c:pt>
                      <c:pt idx="1">
                        <c:v>Edafología</c:v>
                      </c:pt>
                      <c:pt idx="2">
                        <c:v>Geología</c:v>
                      </c:pt>
                      <c:pt idx="3">
                        <c:v>Hidrografía</c:v>
                      </c:pt>
                      <c:pt idx="4">
                        <c:v>Hidrología</c:v>
                      </c:pt>
                      <c:pt idx="5">
                        <c:v>Flora</c:v>
                      </c:pt>
                      <c:pt idx="6">
                        <c:v>Fauna</c:v>
                      </c:pt>
                      <c:pt idx="7">
                        <c:v>Demografía</c:v>
                      </c:pt>
                      <c:pt idx="8">
                        <c:v>Economía</c:v>
                      </c:pt>
                      <c:pt idx="9">
                        <c:v>Calidad Paisajística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invertIfNegative val="0"/>
          <c:val>
            <c:numRef>
              <c:f>[3]Hoja1!$C$6:$C$15</c:f>
              <c:numCache>
                <c:formatCode>General</c:formatCode>
                <c:ptCount val="10"/>
                <c:pt idx="0">
                  <c:v>-90.399999999999991</c:v>
                </c:pt>
                <c:pt idx="1">
                  <c:v>-40</c:v>
                </c:pt>
                <c:pt idx="2">
                  <c:v>-34.200000000000003</c:v>
                </c:pt>
                <c:pt idx="3">
                  <c:v>-17</c:v>
                </c:pt>
                <c:pt idx="4">
                  <c:v>-115.4</c:v>
                </c:pt>
                <c:pt idx="5">
                  <c:v>-15.95</c:v>
                </c:pt>
                <c:pt idx="6">
                  <c:v>-88</c:v>
                </c:pt>
                <c:pt idx="7">
                  <c:v>-27.9</c:v>
                </c:pt>
                <c:pt idx="8">
                  <c:v>-33.099999999999994</c:v>
                </c:pt>
                <c:pt idx="9">
                  <c:v>-22.819999999999951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[3]Hoja1!$C$5</c15:sqref>
                        </c15:formulaRef>
                      </c:ext>
                    </c:extLst>
                    <c:strCache>
                      <c:ptCount val="1"/>
                      <c:pt idx="0">
                        <c:v>ASTM D-460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[3]Hoja1!$A$6:$A$15</c15:sqref>
                        </c15:formulaRef>
                      </c:ext>
                    </c:extLst>
                    <c:strCache>
                      <c:ptCount val="10"/>
                      <c:pt idx="0">
                        <c:v>Calidad del aire</c:v>
                      </c:pt>
                      <c:pt idx="1">
                        <c:v>Edafología</c:v>
                      </c:pt>
                      <c:pt idx="2">
                        <c:v>Geología</c:v>
                      </c:pt>
                      <c:pt idx="3">
                        <c:v>Hidrografía</c:v>
                      </c:pt>
                      <c:pt idx="4">
                        <c:v>Hidrología</c:v>
                      </c:pt>
                      <c:pt idx="5">
                        <c:v>Flora</c:v>
                      </c:pt>
                      <c:pt idx="6">
                        <c:v>Fauna</c:v>
                      </c:pt>
                      <c:pt idx="7">
                        <c:v>Demografía</c:v>
                      </c:pt>
                      <c:pt idx="8">
                        <c:v>Economía</c:v>
                      </c:pt>
                      <c:pt idx="9">
                        <c:v>Calidad Paisajística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gapDepth val="75"/>
        <c:shape val="cylinder"/>
        <c:axId val="2005169840"/>
        <c:axId val="2005173104"/>
        <c:axId val="0"/>
      </c:bar3DChart>
      <c:catAx>
        <c:axId val="2005169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Subcomponente</a:t>
                </a:r>
                <a:r>
                  <a:rPr lang="es-CO" baseline="0"/>
                  <a:t> ambiental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0.38194499003587223"/>
              <c:y val="0.93840402853094318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 rot="-5400000" vert="horz" anchor="t" anchorCtr="0"/>
          <a:lstStyle/>
          <a:p>
            <a:pPr>
              <a:defRPr/>
            </a:pPr>
            <a:endParaRPr lang="es-CO"/>
          </a:p>
        </c:txPr>
        <c:crossAx val="2005173104"/>
        <c:crosses val="autoZero"/>
        <c:auto val="1"/>
        <c:lblAlgn val="ctr"/>
        <c:lblOffset val="100"/>
        <c:noMultiLvlLbl val="0"/>
      </c:catAx>
      <c:valAx>
        <c:axId val="2005173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Sumatoria de</a:t>
                </a:r>
                <a:r>
                  <a:rPr lang="es-CO" baseline="0"/>
                  <a:t> impactos negativos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05169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0.15347462817147856"/>
          <c:y val="5.1400554097404488E-2"/>
          <c:w val="0.63410979877515306"/>
          <c:h val="0.92034703995333922"/>
        </c:manualLayout>
      </c:layout>
      <c:bar3DChart>
        <c:barDir val="col"/>
        <c:grouping val="standard"/>
        <c:varyColors val="0"/>
        <c:ser>
          <c:idx val="0"/>
          <c:order val="0"/>
          <c:invertIfNegative val="0"/>
          <c:val>
            <c:numRef>
              <c:f>[3]Hoja1!$B$25:$B$30</c:f>
              <c:numCache>
                <c:formatCode>General</c:formatCode>
                <c:ptCount val="6"/>
                <c:pt idx="0">
                  <c:v>-16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[3]Hoja1!$B$24</c15:sqref>
                        </c15:formulaRef>
                      </c:ext>
                    </c:extLst>
                    <c:strCache>
                      <c:ptCount val="1"/>
                      <c:pt idx="0">
                        <c:v>ASTM E-168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[3]Hoja1!$A$25:$A$30</c15:sqref>
                        </c15:formulaRef>
                      </c:ext>
                    </c:extLst>
                    <c:strCache>
                      <c:ptCount val="6"/>
                      <c:pt idx="0">
                        <c:v>Atmosférico</c:v>
                      </c:pt>
                      <c:pt idx="1">
                        <c:v>Geosférico</c:v>
                      </c:pt>
                      <c:pt idx="2">
                        <c:v>Hidrosférico</c:v>
                      </c:pt>
                      <c:pt idx="3">
                        <c:v>Biosférico</c:v>
                      </c:pt>
                      <c:pt idx="4">
                        <c:v>Antroposférico</c:v>
                      </c:pt>
                      <c:pt idx="5">
                        <c:v>Paisajístico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invertIfNegative val="0"/>
          <c:val>
            <c:numRef>
              <c:f>[3]Hoja1!$C$25:$C$30</c:f>
              <c:numCache>
                <c:formatCode>General</c:formatCode>
                <c:ptCount val="6"/>
                <c:pt idx="0">
                  <c:v>-103.4</c:v>
                </c:pt>
                <c:pt idx="1">
                  <c:v>-74.2</c:v>
                </c:pt>
                <c:pt idx="2">
                  <c:v>-132.4</c:v>
                </c:pt>
                <c:pt idx="3">
                  <c:v>-103</c:v>
                </c:pt>
                <c:pt idx="4">
                  <c:v>-61</c:v>
                </c:pt>
                <c:pt idx="5">
                  <c:v>-22.82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[3]Hoja1!$C$24</c15:sqref>
                        </c15:formulaRef>
                      </c:ext>
                    </c:extLst>
                    <c:strCache>
                      <c:ptCount val="1"/>
                      <c:pt idx="0">
                        <c:v>ASTM D-460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[3]Hoja1!$A$25:$A$30</c15:sqref>
                        </c15:formulaRef>
                      </c:ext>
                    </c:extLst>
                    <c:strCache>
                      <c:ptCount val="6"/>
                      <c:pt idx="0">
                        <c:v>Atmosférico</c:v>
                      </c:pt>
                      <c:pt idx="1">
                        <c:v>Geosférico</c:v>
                      </c:pt>
                      <c:pt idx="2">
                        <c:v>Hidrosférico</c:v>
                      </c:pt>
                      <c:pt idx="3">
                        <c:v>Biosférico</c:v>
                      </c:pt>
                      <c:pt idx="4">
                        <c:v>Antroposférico</c:v>
                      </c:pt>
                      <c:pt idx="5">
                        <c:v>Paisajístico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shape val="cylinder"/>
        <c:axId val="2005168752"/>
        <c:axId val="2005172016"/>
        <c:axId val="2001782784"/>
      </c:bar3DChart>
      <c:catAx>
        <c:axId val="2005168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Componente ambiental</a:t>
                </a:r>
              </a:p>
            </c:rich>
          </c:tx>
          <c:layout>
            <c:manualLayout>
              <c:xMode val="edge"/>
              <c:yMode val="edge"/>
              <c:x val="0.35351990376202974"/>
              <c:y val="0.87861548556430447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005172016"/>
        <c:crosses val="autoZero"/>
        <c:auto val="1"/>
        <c:lblAlgn val="ctr"/>
        <c:lblOffset val="100"/>
        <c:noMultiLvlLbl val="0"/>
      </c:catAx>
      <c:valAx>
        <c:axId val="2005172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Sumatoria de impactos negativos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05168752"/>
        <c:crosses val="autoZero"/>
        <c:crossBetween val="between"/>
      </c:valAx>
      <c:serAx>
        <c:axId val="2001782784"/>
        <c:scaling>
          <c:orientation val="minMax"/>
        </c:scaling>
        <c:delete val="1"/>
        <c:axPos val="b"/>
        <c:majorTickMark val="none"/>
        <c:minorTickMark val="none"/>
        <c:tickLblPos val="nextTo"/>
        <c:crossAx val="2005172016"/>
        <c:crosses val="autoZero"/>
      </c:ser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HIDROSFÉRICO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7804607757363666E-2"/>
          <c:y val="0.23157072032662585"/>
          <c:w val="0.90268921940313018"/>
          <c:h val="0.45754494021580638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POSITIVOS'!$E$13:$E$16</c:f>
              <c:strCache>
                <c:ptCount val="4"/>
                <c:pt idx="0">
                  <c:v>Area de drenaje</c:v>
                </c:pt>
                <c:pt idx="1">
                  <c:v>Sólidos Suspendidos Totales (SST)</c:v>
                </c:pt>
                <c:pt idx="2">
                  <c:v>(DBO/DQO)</c:v>
                </c:pt>
                <c:pt idx="3">
                  <c:v>Caudal</c:v>
                </c:pt>
              </c:strCache>
            </c:strRef>
          </c:cat>
          <c:val>
            <c:numRef>
              <c:f>'GRAFICOS 2 POSITIVOS'!$F$13:$F$16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32084416"/>
        <c:axId val="1931725360"/>
      </c:barChart>
      <c:catAx>
        <c:axId val="1932084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1725360"/>
        <c:crosses val="autoZero"/>
        <c:auto val="1"/>
        <c:lblAlgn val="ctr"/>
        <c:lblOffset val="100"/>
        <c:noMultiLvlLbl val="0"/>
      </c:catAx>
      <c:valAx>
        <c:axId val="1931725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08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POSITIVOS'!$E$17:$E$21</c:f>
              <c:strCache>
                <c:ptCount val="5"/>
                <c:pt idx="0">
                  <c:v>Plantas endémicas</c:v>
                </c:pt>
                <c:pt idx="1">
                  <c:v>Peces</c:v>
                </c:pt>
                <c:pt idx="2">
                  <c:v>Mamíferos y aves</c:v>
                </c:pt>
                <c:pt idx="3">
                  <c:v>Peces</c:v>
                </c:pt>
                <c:pt idx="4">
                  <c:v>Mamíferos y aves</c:v>
                </c:pt>
              </c:strCache>
            </c:strRef>
          </c:cat>
          <c:val>
            <c:numRef>
              <c:f>'GRAFICOS 2 POSITIVOS'!$F$17:$F$21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83712"/>
        <c:axId val="2003673376"/>
      </c:barChart>
      <c:catAx>
        <c:axId val="200368371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3376"/>
        <c:crosses val="autoZero"/>
        <c:auto val="1"/>
        <c:lblAlgn val="ctr"/>
        <c:lblOffset val="100"/>
        <c:noMultiLvlLbl val="0"/>
      </c:catAx>
      <c:valAx>
        <c:axId val="20036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8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ANTROPOSFÉRICO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POSITIVOS'!$E$22:$E$27</c:f>
              <c:strCache>
                <c:ptCount val="6"/>
                <c:pt idx="0">
                  <c:v>Emigración </c:v>
                </c:pt>
                <c:pt idx="1">
                  <c:v>Inmigración</c:v>
                </c:pt>
                <c:pt idx="2">
                  <c:v>Pública</c:v>
                </c:pt>
                <c:pt idx="3">
                  <c:v>Comercio Formal</c:v>
                </c:pt>
                <c:pt idx="4">
                  <c:v>Comercio Informal</c:v>
                </c:pt>
                <c:pt idx="5">
                  <c:v>Industria</c:v>
                </c:pt>
              </c:strCache>
            </c:strRef>
          </c:cat>
          <c:val>
            <c:numRef>
              <c:f>'GRAFICOS 2 POSITIVOS'!$F$22:$F$27</c:f>
              <c:numCache>
                <c:formatCode>General</c:formatCode>
                <c:ptCount val="6"/>
                <c:pt idx="0">
                  <c:v>40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76096"/>
        <c:axId val="2003681536"/>
      </c:barChart>
      <c:catAx>
        <c:axId val="200367609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81536"/>
        <c:crosses val="autoZero"/>
        <c:auto val="1"/>
        <c:lblAlgn val="ctr"/>
        <c:lblOffset val="100"/>
        <c:noMultiLvlLbl val="0"/>
      </c:catAx>
      <c:valAx>
        <c:axId val="200368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PAISAJÍSTICO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POSITIVOS'!$E$28:$E$30</c:f>
              <c:strCache>
                <c:ptCount val="3"/>
                <c:pt idx="0">
                  <c:v>Color </c:v>
                </c:pt>
                <c:pt idx="1">
                  <c:v>Forma</c:v>
                </c:pt>
                <c:pt idx="2">
                  <c:v>Infraestructura</c:v>
                </c:pt>
              </c:strCache>
            </c:strRef>
          </c:cat>
          <c:val>
            <c:numRef>
              <c:f>'GRAFICOS 2 POSITIVOS'!$F$28:$F$30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71200"/>
        <c:axId val="2003678272"/>
      </c:barChart>
      <c:catAx>
        <c:axId val="20036712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8272"/>
        <c:crosses val="autoZero"/>
        <c:auto val="1"/>
        <c:lblAlgn val="ctr"/>
        <c:lblOffset val="100"/>
        <c:noMultiLvlLbl val="0"/>
      </c:catAx>
      <c:valAx>
        <c:axId val="2003678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ATMOSFÉRICO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NEGATIVOS'!$E$5:$E$10</c:f>
              <c:strCache>
                <c:ptCount val="6"/>
                <c:pt idx="0">
                  <c:v>Partículas Suspendidas totales (TSP)</c:v>
                </c:pt>
                <c:pt idx="1">
                  <c:v>NOx </c:v>
                </c:pt>
                <c:pt idx="2">
                  <c:v>Oxidos de carbono (CO y CO2)</c:v>
                </c:pt>
                <c:pt idx="3">
                  <c:v>Ozono</c:v>
                </c:pt>
                <c:pt idx="4">
                  <c:v>SOx</c:v>
                </c:pt>
                <c:pt idx="5">
                  <c:v>Gases organicos</c:v>
                </c:pt>
              </c:strCache>
            </c:strRef>
          </c:cat>
          <c:val>
            <c:numRef>
              <c:f>'GRAFICOS 2 NEGATIVOS'!$F$5:$F$10</c:f>
              <c:numCache>
                <c:formatCode>General</c:formatCode>
                <c:ptCount val="6"/>
                <c:pt idx="0">
                  <c:v>-76</c:v>
                </c:pt>
                <c:pt idx="1">
                  <c:v>-60.899999999999991</c:v>
                </c:pt>
                <c:pt idx="2">
                  <c:v>-87.3</c:v>
                </c:pt>
                <c:pt idx="3">
                  <c:v>-52.8</c:v>
                </c:pt>
                <c:pt idx="4">
                  <c:v>-57.6</c:v>
                </c:pt>
                <c:pt idx="5">
                  <c:v>-40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76640"/>
        <c:axId val="2003672288"/>
      </c:barChart>
      <c:catAx>
        <c:axId val="200367664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2288"/>
        <c:crosses val="autoZero"/>
        <c:auto val="1"/>
        <c:lblAlgn val="ctr"/>
        <c:lblOffset val="100"/>
        <c:noMultiLvlLbl val="0"/>
      </c:catAx>
      <c:valAx>
        <c:axId val="2003672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GEOSFÉRICOS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NEGATIVOS'!$E$11:$E$12</c:f>
              <c:strCache>
                <c:ptCount val="2"/>
                <c:pt idx="0">
                  <c:v>Industrial</c:v>
                </c:pt>
                <c:pt idx="1">
                  <c:v>Urbano/comercial</c:v>
                </c:pt>
              </c:strCache>
            </c:strRef>
          </c:cat>
          <c:val>
            <c:numRef>
              <c:f>'GRAFICOS 2 NEGATIVOS'!$F$11:$F$12</c:f>
              <c:numCache>
                <c:formatCode>General</c:formatCode>
                <c:ptCount val="2"/>
                <c:pt idx="0">
                  <c:v>0</c:v>
                </c:pt>
                <c:pt idx="1">
                  <c:v>-9.8000000000000007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03678816"/>
        <c:axId val="2003680448"/>
      </c:barChart>
      <c:catAx>
        <c:axId val="20036788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80448"/>
        <c:crosses val="autoZero"/>
        <c:auto val="1"/>
        <c:lblAlgn val="ctr"/>
        <c:lblOffset val="100"/>
        <c:noMultiLvlLbl val="0"/>
      </c:catAx>
      <c:valAx>
        <c:axId val="2003680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7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HIDROSFÉRICO</a:t>
            </a:r>
          </a:p>
        </c:rich>
      </c:tx>
      <c:layout>
        <c:manualLayout>
          <c:xMode val="edge"/>
          <c:yMode val="edge"/>
          <c:x val="0.39440107671601615"/>
          <c:y val="5.71428571428571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2 NEGATIVOS'!$E$13:$E$16</c:f>
              <c:strCache>
                <c:ptCount val="4"/>
                <c:pt idx="0">
                  <c:v>Area de drenaje</c:v>
                </c:pt>
                <c:pt idx="1">
                  <c:v>Sólidos Suspendidos Totales (SST)</c:v>
                </c:pt>
                <c:pt idx="2">
                  <c:v>(DBO/DQO)</c:v>
                </c:pt>
                <c:pt idx="3">
                  <c:v>Caudal</c:v>
                </c:pt>
              </c:strCache>
            </c:strRef>
          </c:cat>
          <c:val>
            <c:numRef>
              <c:f>'GRAFICOS 2 NEGATIVOS'!$F$13:$F$16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03683168"/>
        <c:axId val="2003685344"/>
      </c:barChart>
      <c:catAx>
        <c:axId val="20036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85344"/>
        <c:crosses val="autoZero"/>
        <c:auto val="1"/>
        <c:lblAlgn val="ctr"/>
        <c:lblOffset val="100"/>
        <c:noMultiLvlLbl val="0"/>
      </c:catAx>
      <c:valAx>
        <c:axId val="2003685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368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11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12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0</xdr:row>
      <xdr:rowOff>152400</xdr:rowOff>
    </xdr:from>
    <xdr:to>
      <xdr:col>14</xdr:col>
      <xdr:colOff>552451</xdr:colOff>
      <xdr:row>10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285750</xdr:colOff>
      <xdr:row>0</xdr:row>
      <xdr:rowOff>161925</xdr:rowOff>
    </xdr:from>
    <xdr:to>
      <xdr:col>21</xdr:col>
      <xdr:colOff>657226</xdr:colOff>
      <xdr:row>10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590551</xdr:colOff>
      <xdr:row>12</xdr:row>
      <xdr:rowOff>0</xdr:rowOff>
    </xdr:from>
    <xdr:to>
      <xdr:col>14</xdr:col>
      <xdr:colOff>400051</xdr:colOff>
      <xdr:row>21</xdr:row>
      <xdr:rowOff>104775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209550</xdr:colOff>
      <xdr:row>12</xdr:row>
      <xdr:rowOff>0</xdr:rowOff>
    </xdr:from>
    <xdr:to>
      <xdr:col>21</xdr:col>
      <xdr:colOff>714375</xdr:colOff>
      <xdr:row>21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600076</xdr:colOff>
      <xdr:row>22</xdr:row>
      <xdr:rowOff>104775</xdr:rowOff>
    </xdr:from>
    <xdr:to>
      <xdr:col>14</xdr:col>
      <xdr:colOff>428626</xdr:colOff>
      <xdr:row>36</xdr:row>
      <xdr:rowOff>171450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180976</xdr:colOff>
      <xdr:row>22</xdr:row>
      <xdr:rowOff>133350</xdr:rowOff>
    </xdr:from>
    <xdr:to>
      <xdr:col>21</xdr:col>
      <xdr:colOff>657226</xdr:colOff>
      <xdr:row>37</xdr:row>
      <xdr:rowOff>47625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542924</xdr:colOff>
      <xdr:row>0</xdr:row>
      <xdr:rowOff>152401</xdr:rowOff>
    </xdr:from>
    <xdr:to>
      <xdr:col>14</xdr:col>
      <xdr:colOff>47625</xdr:colOff>
      <xdr:row>11</xdr:row>
      <xdr:rowOff>104776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523875</xdr:colOff>
      <xdr:row>0</xdr:row>
      <xdr:rowOff>180974</xdr:rowOff>
    </xdr:from>
    <xdr:to>
      <xdr:col>24</xdr:col>
      <xdr:colOff>123824</xdr:colOff>
      <xdr:row>11</xdr:row>
      <xdr:rowOff>104774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476250</xdr:colOff>
      <xdr:row>12</xdr:row>
      <xdr:rowOff>0</xdr:rowOff>
    </xdr:from>
    <xdr:to>
      <xdr:col>14</xdr:col>
      <xdr:colOff>47625</xdr:colOff>
      <xdr:row>21</xdr:row>
      <xdr:rowOff>190499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561975</xdr:colOff>
      <xdr:row>12</xdr:row>
      <xdr:rowOff>0</xdr:rowOff>
    </xdr:from>
    <xdr:to>
      <xdr:col>24</xdr:col>
      <xdr:colOff>161925</xdr:colOff>
      <xdr:row>22</xdr:row>
      <xdr:rowOff>19050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495300</xdr:colOff>
      <xdr:row>24</xdr:row>
      <xdr:rowOff>123825</xdr:rowOff>
    </xdr:from>
    <xdr:to>
      <xdr:col>14</xdr:col>
      <xdr:colOff>161925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714375</xdr:colOff>
      <xdr:row>25</xdr:row>
      <xdr:rowOff>142876</xdr:rowOff>
    </xdr:from>
    <xdr:to>
      <xdr:col>20</xdr:col>
      <xdr:colOff>676275</xdr:colOff>
      <xdr:row>38</xdr:row>
      <xdr:rowOff>47626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600074</xdr:colOff>
      <xdr:row>17</xdr:row>
      <xdr:rowOff>85724</xdr:rowOff>
    </xdr:from>
    <xdr:to>
      <xdr:col>11</xdr:col>
      <xdr:colOff>485774</xdr:colOff>
      <xdr:row>35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676274</xdr:colOff>
      <xdr:row>17</xdr:row>
      <xdr:rowOff>123824</xdr:rowOff>
    </xdr:from>
    <xdr:to>
      <xdr:col>15</xdr:col>
      <xdr:colOff>447675</xdr:colOff>
      <xdr:row>35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161925</xdr:colOff>
      <xdr:row>37</xdr:row>
      <xdr:rowOff>66676</xdr:rowOff>
    </xdr:from>
    <xdr:to>
      <xdr:col>7</xdr:col>
      <xdr:colOff>304800</xdr:colOff>
      <xdr:row>58</xdr:row>
      <xdr:rowOff>66676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142875</xdr:colOff>
      <xdr:row>17</xdr:row>
      <xdr:rowOff>66674</xdr:rowOff>
    </xdr:from>
    <xdr:to>
      <xdr:col>6</xdr:col>
      <xdr:colOff>361950</xdr:colOff>
      <xdr:row>36</xdr:row>
      <xdr:rowOff>38100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15</xdr:col>
      <xdr:colOff>95250</xdr:colOff>
      <xdr:row>47</xdr:row>
      <xdr:rowOff>123825</xdr:rowOff>
    </xdr:to>
    <xdr:sp macro="" textlink="">
      <xdr:nvSpPr>
        <xdr:cNvPr id="4098" name="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95250</xdr:colOff>
      <xdr:row>47</xdr:row>
      <xdr:rowOff>123825</xdr:rowOff>
    </xdr:to>
    <xdr:sp macro="" textlink="">
      <xdr:nvSpPr>
        <xdr:cNvPr id="6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15</xdr:col>
      <xdr:colOff>95250</xdr:colOff>
      <xdr:row>47</xdr:row>
      <xdr:rowOff>123825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485775</xdr:colOff>
      <xdr:row>37</xdr:row>
      <xdr:rowOff>85725</xdr:rowOff>
    </xdr:from>
    <xdr:to>
      <xdr:col>11</xdr:col>
      <xdr:colOff>857251</xdr:colOff>
      <xdr:row>55</xdr:row>
      <xdr:rowOff>114300</xdr:rowOff>
    </xdr:to>
    <xdr:graphicFrame macro="">
      <xdr:nvGraphicFramePr>
        <xdr:cNvPr id="1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981075</xdr:colOff>
      <xdr:row>37</xdr:row>
      <xdr:rowOff>0</xdr:rowOff>
    </xdr:from>
    <xdr:to>
      <xdr:col>16</xdr:col>
      <xdr:colOff>142876</xdr:colOff>
      <xdr:row>55</xdr:row>
      <xdr:rowOff>28575</xdr:rowOff>
    </xdr:to>
    <xdr:graphicFrame macro="">
      <xdr:nvGraphicFramePr>
        <xdr:cNvPr id="1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133350</xdr:colOff>
      <xdr:row>59</xdr:row>
      <xdr:rowOff>47625</xdr:rowOff>
    </xdr:from>
    <xdr:to>
      <xdr:col>7</xdr:col>
      <xdr:colOff>76201</xdr:colOff>
      <xdr:row>77</xdr:row>
      <xdr:rowOff>76200</xdr:rowOff>
    </xdr:to>
    <xdr:graphicFrame macro="">
      <xdr:nvGraphicFramePr>
        <xdr:cNvPr id="1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371475</xdr:colOff>
      <xdr:row>59</xdr:row>
      <xdr:rowOff>19050</xdr:rowOff>
    </xdr:from>
    <xdr:to>
      <xdr:col>11</xdr:col>
      <xdr:colOff>742951</xdr:colOff>
      <xdr:row>77</xdr:row>
      <xdr:rowOff>47625</xdr:rowOff>
    </xdr:to>
    <xdr:graphicFrame macro="">
      <xdr:nvGraphicFramePr>
        <xdr:cNvPr id="1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0</xdr:colOff>
      <xdr:row>59</xdr:row>
      <xdr:rowOff>0</xdr:rowOff>
    </xdr:from>
    <xdr:to>
      <xdr:col>16</xdr:col>
      <xdr:colOff>171451</xdr:colOff>
      <xdr:row>77</xdr:row>
      <xdr:rowOff>28575</xdr:rowOff>
    </xdr:to>
    <xdr:graphicFrame macro="">
      <xdr:nvGraphicFramePr>
        <xdr:cNvPr id="1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609599</xdr:colOff>
      <xdr:row>1</xdr:row>
      <xdr:rowOff>142874</xdr:rowOff>
    </xdr:from>
    <xdr:to>
      <xdr:col>15</xdr:col>
      <xdr:colOff>180974</xdr:colOff>
      <xdr:row>19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704849</xdr:colOff>
      <xdr:row>20</xdr:row>
      <xdr:rowOff>114299</xdr:rowOff>
    </xdr:from>
    <xdr:to>
      <xdr:col>15</xdr:col>
      <xdr:colOff>219074</xdr:colOff>
      <xdr:row>45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46</xdr:row>
      <xdr:rowOff>0</xdr:rowOff>
    </xdr:from>
    <xdr:to>
      <xdr:col>15</xdr:col>
      <xdr:colOff>333375</xdr:colOff>
      <xdr:row>71</xdr:row>
      <xdr:rowOff>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561976</xdr:colOff>
      <xdr:row>19</xdr:row>
      <xdr:rowOff>9524</xdr:rowOff>
    </xdr:from>
    <xdr:to>
      <xdr:col>8</xdr:col>
      <xdr:colOff>1</xdr:colOff>
      <xdr:row>36</xdr:row>
      <xdr:rowOff>171449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600075</xdr:colOff>
      <xdr:row>1</xdr:row>
      <xdr:rowOff>171450</xdr:rowOff>
    </xdr:from>
    <xdr:to>
      <xdr:col>65</xdr:col>
      <xdr:colOff>114300</xdr:colOff>
      <xdr:row>10</xdr:row>
      <xdr:rowOff>19050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05000" cy="1905000"/>
        </a:xfrm>
        <a:prstGeom prst="rect">
          <a:avLst/>
        </a:prstGeom>
      </xdr:spPr>
    </xdr:pic>
    <xdr:clientData/>
  </xdr:twoCellAnchor>
  <xdr:twoCellAnchor>
    <xdr:from>
      <xdr:col>58</xdr:col>
      <xdr:colOff>419100</xdr:colOff>
      <xdr:row>11</xdr:row>
      <xdr:rowOff>19050</xdr:rowOff>
    </xdr:from>
    <xdr:to>
      <xdr:col>64</xdr:col>
      <xdr:colOff>190519</xdr:colOff>
      <xdr:row>18</xdr:row>
      <xdr:rowOff>171776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1905000" cy="1905000"/>
        </a:xfrm>
        <a:prstGeom prst="rect">
          <a:avLst/>
        </a:prstGeom>
      </xdr:spPr>
    </xdr:pic>
    <xdr:clientData/>
  </xdr:twoCellAnchor>
  <xdr:twoCellAnchor>
    <xdr:from>
      <xdr:col>58</xdr:col>
      <xdr:colOff>600075</xdr:colOff>
      <xdr:row>19</xdr:row>
      <xdr:rowOff>171450</xdr:rowOff>
    </xdr:from>
    <xdr:to>
      <xdr:col>64</xdr:col>
      <xdr:colOff>714375</xdr:colOff>
      <xdr:row>28</xdr:row>
      <xdr:rowOff>9524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1905000" cy="1905000"/>
        </a:xfrm>
        <a:prstGeom prst="rect">
          <a:avLst/>
        </a:prstGeom>
      </xdr:spPr>
    </xdr:pic>
    <xdr:clientData/>
  </xdr:twoCellAnchor>
  <xdr:twoCellAnchor>
    <xdr:from>
      <xdr:col>58</xdr:col>
      <xdr:colOff>600075</xdr:colOff>
      <xdr:row>28</xdr:row>
      <xdr:rowOff>171450</xdr:rowOff>
    </xdr:from>
    <xdr:to>
      <xdr:col>65</xdr:col>
      <xdr:colOff>47624</xdr:colOff>
      <xdr:row>37</xdr:row>
      <xdr:rowOff>23899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0" y="0"/>
          <a:ext cx="1905000" cy="1905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535997</xdr:colOff>
      <xdr:row>5</xdr:row>
      <xdr:rowOff>104774</xdr:rowOff>
    </xdr:from>
    <xdr:to>
      <xdr:col>11</xdr:col>
      <xdr:colOff>0</xdr:colOff>
      <xdr:row>15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467591</xdr:colOff>
      <xdr:row>18</xdr:row>
      <xdr:rowOff>44161</xdr:rowOff>
    </xdr:from>
    <xdr:to>
      <xdr:col>11</xdr:col>
      <xdr:colOff>0</xdr:colOff>
      <xdr:row>32</xdr:row>
      <xdr:rowOff>120361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A271"/>
  <sheetViews>
    <sheetView tabSelected="1" zoomScale="80" zoomScaleNormal="80" workbookViewId="0">
      <pane xSplit="3" ySplit="10" topLeftCell="BG17" activePane="bottomRight" state="frozen"/>
      <selection pane="topRight" activeCell="D1" sqref="D1"/>
      <selection pane="bottomLeft" activeCell="A11" sqref="A11"/>
      <selection pane="bottomRight" activeCell="CN44" sqref="CN44"/>
    </sheetView>
  </sheetViews>
  <sheetFormatPr baseColWidth="10" defaultColWidth="9.140625" defaultRowHeight="15" x14ac:dyDescent="0.25"/>
  <cols>
    <col min="1" max="1" width="22.5703125" bestFit="1" customWidth="1"/>
    <col min="2" max="2" width="16.85546875" customWidth="1"/>
    <col min="3" max="3" width="24.7109375" customWidth="1"/>
    <col min="4" max="4" width="34.5703125" customWidth="1"/>
    <col min="5" max="5" width="3.7109375" customWidth="1"/>
    <col min="6" max="6" width="3.5703125" customWidth="1"/>
    <col min="7" max="7" width="3.42578125" customWidth="1"/>
    <col min="8" max="8" width="5.5703125" customWidth="1"/>
    <col min="9" max="9" width="2.7109375" customWidth="1"/>
    <col min="10" max="11" width="3" customWidth="1"/>
    <col min="12" max="12" width="2.85546875" customWidth="1"/>
    <col min="13" max="13" width="3.140625" customWidth="1"/>
    <col min="14" max="14" width="3.85546875" customWidth="1"/>
    <col min="15" max="15" width="7.28515625" style="2" customWidth="1"/>
    <col min="16" max="16" width="3.7109375" style="1" customWidth="1"/>
    <col min="17" max="17" width="3.5703125" customWidth="1"/>
    <col min="18" max="18" width="3.42578125" customWidth="1"/>
    <col min="19" max="19" width="5.140625" customWidth="1"/>
    <col min="20" max="20" width="3.42578125" customWidth="1"/>
    <col min="21" max="22" width="3" customWidth="1"/>
    <col min="23" max="23" width="2.85546875" customWidth="1"/>
    <col min="24" max="24" width="3.140625" customWidth="1"/>
    <col min="25" max="25" width="3" customWidth="1"/>
    <col min="26" max="26" width="7.7109375" style="2" customWidth="1"/>
    <col min="27" max="27" width="3.7109375" style="1" customWidth="1"/>
    <col min="28" max="28" width="3.5703125" customWidth="1"/>
    <col min="29" max="29" width="3.42578125" customWidth="1"/>
    <col min="30" max="30" width="5" customWidth="1"/>
    <col min="31" max="31" width="2.7109375" customWidth="1"/>
    <col min="32" max="33" width="3" customWidth="1"/>
    <col min="34" max="34" width="4" customWidth="1"/>
    <col min="35" max="35" width="3.140625" customWidth="1"/>
    <col min="36" max="36" width="3" customWidth="1"/>
    <col min="37" max="37" width="7.7109375" style="2" customWidth="1"/>
    <col min="38" max="38" width="3.7109375" style="1" customWidth="1"/>
    <col min="39" max="39" width="3.5703125" customWidth="1"/>
    <col min="40" max="40" width="3.42578125" customWidth="1"/>
    <col min="41" max="41" width="5" customWidth="1"/>
    <col min="42" max="42" width="2.7109375" customWidth="1"/>
    <col min="43" max="44" width="3" customWidth="1"/>
    <col min="45" max="45" width="4" customWidth="1"/>
    <col min="46" max="46" width="3.140625" customWidth="1"/>
    <col min="47" max="47" width="3" customWidth="1"/>
    <col min="48" max="48" width="7.7109375" style="2" customWidth="1"/>
    <col min="49" max="49" width="3.5703125" style="2" customWidth="1"/>
    <col min="50" max="50" width="3.140625" style="2" customWidth="1"/>
    <col min="51" max="51" width="2.5703125" style="2" customWidth="1"/>
    <col min="52" max="53" width="2.85546875" style="2" customWidth="1"/>
    <col min="54" max="54" width="3.28515625" style="2" customWidth="1"/>
    <col min="55" max="55" width="2.85546875" style="2" customWidth="1"/>
    <col min="56" max="56" width="3.28515625" style="2" customWidth="1"/>
    <col min="57" max="57" width="3.140625" style="2" customWidth="1"/>
    <col min="58" max="58" width="3.7109375" style="2" bestFit="1" customWidth="1"/>
    <col min="59" max="59" width="7.7109375" style="2" customWidth="1"/>
    <col min="60" max="60" width="3.7109375" style="1" customWidth="1"/>
    <col min="61" max="61" width="3.5703125" customWidth="1"/>
    <col min="62" max="62" width="3.42578125" customWidth="1"/>
    <col min="63" max="63" width="5" customWidth="1"/>
    <col min="64" max="64" width="2.7109375" customWidth="1"/>
    <col min="65" max="66" width="3" customWidth="1"/>
    <col min="67" max="67" width="4" customWidth="1"/>
    <col min="68" max="68" width="3.28515625" customWidth="1"/>
    <col min="69" max="69" width="4" bestFit="1" customWidth="1"/>
    <col min="70" max="70" width="7.7109375" style="2" customWidth="1"/>
    <col min="71" max="71" width="3.5703125" style="2" customWidth="1"/>
    <col min="72" max="72" width="3.140625" style="2" customWidth="1"/>
    <col min="73" max="73" width="2.5703125" style="2" customWidth="1"/>
    <col min="74" max="74" width="4.42578125" style="2" bestFit="1" customWidth="1"/>
    <col min="75" max="75" width="2.85546875" style="2" customWidth="1"/>
    <col min="76" max="76" width="3.28515625" style="2" customWidth="1"/>
    <col min="77" max="77" width="2.85546875" style="2" customWidth="1"/>
    <col min="78" max="78" width="3.28515625" style="2" customWidth="1"/>
    <col min="79" max="79" width="3.140625" style="2" customWidth="1"/>
    <col min="80" max="80" width="2.85546875" style="2" customWidth="1"/>
    <col min="81" max="81" width="7.7109375" style="2" customWidth="1"/>
    <col min="82" max="82" width="3.5703125" style="2" customWidth="1"/>
    <col min="83" max="83" width="3.140625" style="2" customWidth="1"/>
    <col min="84" max="84" width="2.5703125" style="2" customWidth="1"/>
    <col min="85" max="86" width="2.85546875" style="2" customWidth="1"/>
    <col min="87" max="87" width="3.28515625" style="2" customWidth="1"/>
    <col min="88" max="88" width="2.85546875" style="2" customWidth="1"/>
    <col min="89" max="89" width="3.28515625" style="2" customWidth="1"/>
    <col min="90" max="90" width="3.140625" style="2" customWidth="1"/>
    <col min="91" max="91" width="2.85546875" style="2" customWidth="1"/>
    <col min="92" max="92" width="7.7109375" style="2" customWidth="1"/>
    <col min="93" max="93" width="14.42578125" style="49" customWidth="1"/>
    <col min="94" max="94" width="15.42578125" style="49" customWidth="1"/>
    <col min="95" max="131" width="11.42578125" style="13" customWidth="1"/>
  </cols>
  <sheetData>
    <row r="1" spans="1:131" ht="15" customHeight="1" x14ac:dyDescent="0.25">
      <c r="A1" s="81" t="s">
        <v>0</v>
      </c>
      <c r="B1" s="78" t="s">
        <v>1</v>
      </c>
      <c r="C1" s="84" t="s">
        <v>2</v>
      </c>
      <c r="D1" s="84"/>
      <c r="E1" s="89" t="s">
        <v>3</v>
      </c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76" t="s">
        <v>4</v>
      </c>
      <c r="CP1" s="76"/>
    </row>
    <row r="2" spans="1:131" ht="15.75" thickBot="1" x14ac:dyDescent="0.3">
      <c r="A2" s="82"/>
      <c r="B2" s="79"/>
      <c r="C2" s="85"/>
      <c r="D2" s="85"/>
      <c r="E2" s="86" t="s">
        <v>5</v>
      </c>
      <c r="F2" s="87"/>
      <c r="G2" s="87"/>
      <c r="H2" s="87"/>
      <c r="I2" s="87"/>
      <c r="J2" s="87"/>
      <c r="K2" s="87"/>
      <c r="L2" s="87"/>
      <c r="M2" s="87"/>
      <c r="N2" s="87"/>
      <c r="O2" s="88"/>
      <c r="P2" s="86" t="s">
        <v>6</v>
      </c>
      <c r="Q2" s="87"/>
      <c r="R2" s="87"/>
      <c r="S2" s="87"/>
      <c r="T2" s="87"/>
      <c r="U2" s="87"/>
      <c r="V2" s="87"/>
      <c r="W2" s="87"/>
      <c r="X2" s="87"/>
      <c r="Y2" s="87"/>
      <c r="Z2" s="88"/>
      <c r="AA2" s="86" t="s">
        <v>7</v>
      </c>
      <c r="AB2" s="87"/>
      <c r="AC2" s="87"/>
      <c r="AD2" s="87"/>
      <c r="AE2" s="87"/>
      <c r="AF2" s="87"/>
      <c r="AG2" s="87"/>
      <c r="AH2" s="87"/>
      <c r="AI2" s="87"/>
      <c r="AJ2" s="87"/>
      <c r="AK2" s="88"/>
      <c r="AL2" s="86" t="s">
        <v>8</v>
      </c>
      <c r="AM2" s="87"/>
      <c r="AN2" s="87"/>
      <c r="AO2" s="87"/>
      <c r="AP2" s="87"/>
      <c r="AQ2" s="87"/>
      <c r="AR2" s="87"/>
      <c r="AS2" s="87"/>
      <c r="AT2" s="87"/>
      <c r="AU2" s="87"/>
      <c r="AV2" s="88"/>
      <c r="AW2" s="86" t="s">
        <v>9</v>
      </c>
      <c r="AX2" s="87"/>
      <c r="AY2" s="87"/>
      <c r="AZ2" s="87"/>
      <c r="BA2" s="87"/>
      <c r="BB2" s="87"/>
      <c r="BC2" s="87"/>
      <c r="BD2" s="87"/>
      <c r="BE2" s="87"/>
      <c r="BF2" s="87"/>
      <c r="BG2" s="88"/>
      <c r="BH2" s="86" t="s">
        <v>10</v>
      </c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 t="s">
        <v>11</v>
      </c>
      <c r="BT2" s="87"/>
      <c r="BU2" s="87"/>
      <c r="BV2" s="87"/>
      <c r="BW2" s="87"/>
      <c r="BX2" s="87"/>
      <c r="BY2" s="87"/>
      <c r="BZ2" s="87"/>
      <c r="CA2" s="87"/>
      <c r="CB2" s="87"/>
      <c r="CC2" s="88"/>
      <c r="CD2" s="86" t="s">
        <v>12</v>
      </c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77"/>
      <c r="CP2" s="77"/>
    </row>
    <row r="3" spans="1:131" ht="15.75" thickBot="1" x14ac:dyDescent="0.3">
      <c r="A3" s="83"/>
      <c r="B3" s="80"/>
      <c r="C3" s="12" t="s">
        <v>13</v>
      </c>
      <c r="D3" s="12" t="s">
        <v>14</v>
      </c>
      <c r="E3" s="12" t="s">
        <v>15</v>
      </c>
      <c r="F3" s="12" t="s">
        <v>16</v>
      </c>
      <c r="G3" s="12" t="s">
        <v>17</v>
      </c>
      <c r="H3" s="12" t="s">
        <v>18</v>
      </c>
      <c r="I3" s="12" t="s">
        <v>19</v>
      </c>
      <c r="J3" s="12" t="s">
        <v>20</v>
      </c>
      <c r="K3" s="12" t="s">
        <v>21</v>
      </c>
      <c r="L3" s="12" t="s">
        <v>22</v>
      </c>
      <c r="M3" s="12" t="s">
        <v>23</v>
      </c>
      <c r="N3" s="12" t="s">
        <v>24</v>
      </c>
      <c r="O3" s="44" t="s">
        <v>25</v>
      </c>
      <c r="P3" s="12" t="s">
        <v>15</v>
      </c>
      <c r="Q3" s="12" t="s">
        <v>16</v>
      </c>
      <c r="R3" s="12" t="s">
        <v>17</v>
      </c>
      <c r="S3" s="12" t="s">
        <v>18</v>
      </c>
      <c r="T3" s="12" t="s">
        <v>19</v>
      </c>
      <c r="U3" s="12" t="s">
        <v>20</v>
      </c>
      <c r="V3" s="12" t="s">
        <v>21</v>
      </c>
      <c r="W3" s="12" t="s">
        <v>22</v>
      </c>
      <c r="X3" s="12" t="s">
        <v>23</v>
      </c>
      <c r="Y3" s="12" t="s">
        <v>24</v>
      </c>
      <c r="Z3" s="44" t="s">
        <v>25</v>
      </c>
      <c r="AA3" s="12" t="s">
        <v>15</v>
      </c>
      <c r="AB3" s="12" t="s">
        <v>16</v>
      </c>
      <c r="AC3" s="12" t="s">
        <v>17</v>
      </c>
      <c r="AD3" s="12" t="s">
        <v>18</v>
      </c>
      <c r="AE3" s="12" t="s">
        <v>19</v>
      </c>
      <c r="AF3" s="12" t="s">
        <v>20</v>
      </c>
      <c r="AG3" s="12" t="s">
        <v>21</v>
      </c>
      <c r="AH3" s="12" t="s">
        <v>22</v>
      </c>
      <c r="AI3" s="12" t="s">
        <v>23</v>
      </c>
      <c r="AJ3" s="12" t="s">
        <v>24</v>
      </c>
      <c r="AK3" s="44" t="s">
        <v>25</v>
      </c>
      <c r="AL3" s="12" t="s">
        <v>15</v>
      </c>
      <c r="AM3" s="12" t="s">
        <v>16</v>
      </c>
      <c r="AN3" s="12" t="s">
        <v>17</v>
      </c>
      <c r="AO3" s="12" t="s">
        <v>18</v>
      </c>
      <c r="AP3" s="12" t="s">
        <v>19</v>
      </c>
      <c r="AQ3" s="12" t="s">
        <v>20</v>
      </c>
      <c r="AR3" s="12" t="s">
        <v>21</v>
      </c>
      <c r="AS3" s="12" t="s">
        <v>22</v>
      </c>
      <c r="AT3" s="12" t="s">
        <v>23</v>
      </c>
      <c r="AU3" s="12" t="s">
        <v>24</v>
      </c>
      <c r="AV3" s="44" t="s">
        <v>25</v>
      </c>
      <c r="AW3" s="12" t="s">
        <v>15</v>
      </c>
      <c r="AX3" s="12" t="s">
        <v>16</v>
      </c>
      <c r="AY3" s="12" t="s">
        <v>17</v>
      </c>
      <c r="AZ3" s="12" t="s">
        <v>18</v>
      </c>
      <c r="BA3" s="12" t="s">
        <v>19</v>
      </c>
      <c r="BB3" s="12" t="s">
        <v>20</v>
      </c>
      <c r="BC3" s="12" t="s">
        <v>21</v>
      </c>
      <c r="BD3" s="12" t="s">
        <v>22</v>
      </c>
      <c r="BE3" s="12" t="s">
        <v>23</v>
      </c>
      <c r="BF3" s="12" t="s">
        <v>24</v>
      </c>
      <c r="BG3" s="44" t="s">
        <v>25</v>
      </c>
      <c r="BH3" s="12" t="s">
        <v>15</v>
      </c>
      <c r="BI3" s="12" t="s">
        <v>16</v>
      </c>
      <c r="BJ3" s="12" t="s">
        <v>17</v>
      </c>
      <c r="BK3" s="12" t="s">
        <v>18</v>
      </c>
      <c r="BL3" s="12" t="s">
        <v>19</v>
      </c>
      <c r="BM3" s="12" t="s">
        <v>20</v>
      </c>
      <c r="BN3" s="12" t="s">
        <v>21</v>
      </c>
      <c r="BO3" s="12" t="s">
        <v>22</v>
      </c>
      <c r="BP3" s="12" t="s">
        <v>23</v>
      </c>
      <c r="BQ3" s="12" t="s">
        <v>24</v>
      </c>
      <c r="BR3" s="44" t="s">
        <v>25</v>
      </c>
      <c r="BS3" s="12" t="s">
        <v>15</v>
      </c>
      <c r="BT3" s="12" t="s">
        <v>16</v>
      </c>
      <c r="BU3" s="12" t="s">
        <v>17</v>
      </c>
      <c r="BV3" s="12" t="s">
        <v>18</v>
      </c>
      <c r="BW3" s="12" t="s">
        <v>19</v>
      </c>
      <c r="BX3" s="12" t="s">
        <v>20</v>
      </c>
      <c r="BY3" s="12" t="s">
        <v>21</v>
      </c>
      <c r="BZ3" s="12" t="s">
        <v>22</v>
      </c>
      <c r="CA3" s="12" t="s">
        <v>23</v>
      </c>
      <c r="CB3" s="12" t="s">
        <v>24</v>
      </c>
      <c r="CC3" s="44" t="s">
        <v>25</v>
      </c>
      <c r="CD3" s="12" t="s">
        <v>15</v>
      </c>
      <c r="CE3" s="12" t="s">
        <v>16</v>
      </c>
      <c r="CF3" s="12" t="s">
        <v>17</v>
      </c>
      <c r="CG3" s="12" t="s">
        <v>18</v>
      </c>
      <c r="CH3" s="12" t="s">
        <v>19</v>
      </c>
      <c r="CI3" s="12" t="s">
        <v>20</v>
      </c>
      <c r="CJ3" s="12" t="s">
        <v>21</v>
      </c>
      <c r="CK3" s="12" t="s">
        <v>22</v>
      </c>
      <c r="CL3" s="12" t="s">
        <v>23</v>
      </c>
      <c r="CM3" s="12" t="s">
        <v>24</v>
      </c>
      <c r="CN3" s="48" t="s">
        <v>25</v>
      </c>
      <c r="CO3" s="50" t="s">
        <v>26</v>
      </c>
      <c r="CP3" s="51" t="s">
        <v>27</v>
      </c>
    </row>
    <row r="4" spans="1:131" x14ac:dyDescent="0.25">
      <c r="A4" s="72" t="s">
        <v>28</v>
      </c>
      <c r="B4" s="75" t="s">
        <v>29</v>
      </c>
      <c r="C4" s="75" t="s">
        <v>30</v>
      </c>
      <c r="D4" s="1" t="s">
        <v>31</v>
      </c>
      <c r="E4" s="22" t="s">
        <v>15</v>
      </c>
      <c r="F4" s="1" t="s">
        <v>34</v>
      </c>
      <c r="G4" s="1">
        <v>-1</v>
      </c>
      <c r="H4" s="1">
        <v>0.8</v>
      </c>
      <c r="I4" s="1">
        <v>3</v>
      </c>
      <c r="J4" s="1">
        <v>2</v>
      </c>
      <c r="K4" s="1">
        <v>3</v>
      </c>
      <c r="L4" s="1">
        <v>2</v>
      </c>
      <c r="M4" s="1">
        <v>3</v>
      </c>
      <c r="N4" s="1">
        <v>1</v>
      </c>
      <c r="O4" s="34">
        <f t="shared" ref="O4:O9" si="0">+G4*(H4*(I4+J4+K4+L4+M4+N4))</f>
        <v>-11.200000000000001</v>
      </c>
      <c r="P4" s="22" t="s">
        <v>15</v>
      </c>
      <c r="Q4" s="1" t="s">
        <v>34</v>
      </c>
      <c r="R4" s="1">
        <v>-1</v>
      </c>
      <c r="S4" s="1">
        <v>0.8</v>
      </c>
      <c r="T4" s="1">
        <v>3</v>
      </c>
      <c r="U4" s="1">
        <v>2</v>
      </c>
      <c r="V4" s="1">
        <v>3</v>
      </c>
      <c r="W4" s="1">
        <v>2</v>
      </c>
      <c r="X4" s="1">
        <v>3</v>
      </c>
      <c r="Y4" s="1">
        <v>1</v>
      </c>
      <c r="Z4" s="34">
        <f t="shared" ref="Z4:Z9" si="1">+R4*(S4*(T4+U4+V4+W4+X4+Y4))</f>
        <v>-11.200000000000001</v>
      </c>
      <c r="AA4" s="22" t="s">
        <v>15</v>
      </c>
      <c r="AB4" s="1" t="s">
        <v>34</v>
      </c>
      <c r="AC4" s="1">
        <v>-1</v>
      </c>
      <c r="AD4" s="1">
        <v>0.8</v>
      </c>
      <c r="AE4" s="1">
        <v>3</v>
      </c>
      <c r="AF4" s="1">
        <v>3</v>
      </c>
      <c r="AG4" s="1">
        <v>3</v>
      </c>
      <c r="AH4" s="1">
        <v>2</v>
      </c>
      <c r="AI4" s="1">
        <v>3</v>
      </c>
      <c r="AJ4" s="1">
        <v>1</v>
      </c>
      <c r="AK4" s="34">
        <f t="shared" ref="AK4:AK9" si="2">+AC4*(AD4*(AE4+AF4+AG4+AH4+AI4+AJ4))</f>
        <v>-12</v>
      </c>
      <c r="AL4" s="22" t="s">
        <v>15</v>
      </c>
      <c r="AM4" s="1" t="s">
        <v>34</v>
      </c>
      <c r="AN4" s="1">
        <v>-1</v>
      </c>
      <c r="AO4" s="1">
        <v>0.8</v>
      </c>
      <c r="AP4" s="1">
        <v>3</v>
      </c>
      <c r="AQ4" s="1">
        <v>2</v>
      </c>
      <c r="AR4" s="1">
        <v>3</v>
      </c>
      <c r="AS4" s="1">
        <v>2</v>
      </c>
      <c r="AT4" s="1">
        <v>3</v>
      </c>
      <c r="AU4" s="1">
        <v>1</v>
      </c>
      <c r="AV4" s="34">
        <f t="shared" ref="AV4:AV9" si="3">+AN4*(AO4*(AP4+AQ4+AR4+AS4+AT4+AU4))</f>
        <v>-11.200000000000001</v>
      </c>
      <c r="AW4" s="22" t="s">
        <v>15</v>
      </c>
      <c r="AX4" s="1" t="s">
        <v>34</v>
      </c>
      <c r="AY4" s="1">
        <v>-1</v>
      </c>
      <c r="AZ4" s="1">
        <v>0.8</v>
      </c>
      <c r="BA4" s="1">
        <v>3</v>
      </c>
      <c r="BB4" s="1">
        <v>2</v>
      </c>
      <c r="BC4" s="1">
        <v>2</v>
      </c>
      <c r="BD4" s="1">
        <v>2</v>
      </c>
      <c r="BE4" s="1">
        <v>2</v>
      </c>
      <c r="BF4" s="1">
        <v>1</v>
      </c>
      <c r="BG4" s="34">
        <f t="shared" ref="BG4:BG9" si="4">+AY4*(AZ4*(BA4+BB4+BC4+BD4+BE4+BF4))</f>
        <v>-9.6000000000000014</v>
      </c>
      <c r="BH4" s="22" t="s">
        <v>15</v>
      </c>
      <c r="BI4" s="1" t="s">
        <v>34</v>
      </c>
      <c r="BJ4" s="1">
        <v>-1</v>
      </c>
      <c r="BK4" s="1">
        <v>0.8</v>
      </c>
      <c r="BL4" s="1">
        <v>3</v>
      </c>
      <c r="BM4" s="1">
        <v>2</v>
      </c>
      <c r="BN4" s="1">
        <v>3</v>
      </c>
      <c r="BO4" s="1">
        <v>2</v>
      </c>
      <c r="BP4" s="1">
        <v>3</v>
      </c>
      <c r="BQ4" s="1">
        <v>1</v>
      </c>
      <c r="BR4" s="34">
        <f t="shared" ref="BR4:BR9" si="5">+BJ4*(BK4*(BL4+BM4+BN4+BO4+BP4+BQ4))</f>
        <v>-11.200000000000001</v>
      </c>
      <c r="BS4" s="22" t="s">
        <v>15</v>
      </c>
      <c r="BT4" s="1" t="s">
        <v>34</v>
      </c>
      <c r="BU4" s="1">
        <v>-1</v>
      </c>
      <c r="BV4" s="1">
        <v>0.8</v>
      </c>
      <c r="BW4" s="1">
        <v>1</v>
      </c>
      <c r="BX4" s="1">
        <v>2</v>
      </c>
      <c r="BY4" s="1">
        <v>3</v>
      </c>
      <c r="BZ4" s="1">
        <v>2</v>
      </c>
      <c r="CA4" s="1">
        <v>3</v>
      </c>
      <c r="CB4" s="1">
        <v>1</v>
      </c>
      <c r="CC4" s="34">
        <f t="shared" ref="CC4:CC9" si="6">+BU4*(BV4*(BW4+BX4+BY4+BZ4+CA4+CB4))</f>
        <v>-9.6000000000000014</v>
      </c>
      <c r="CD4" s="22" t="s">
        <v>15</v>
      </c>
      <c r="CE4" s="1" t="s">
        <v>34</v>
      </c>
      <c r="CF4" s="1">
        <v>-1</v>
      </c>
      <c r="CG4" s="1">
        <v>0.8</v>
      </c>
      <c r="CH4" s="1">
        <v>1</v>
      </c>
      <c r="CI4" s="1">
        <v>2</v>
      </c>
      <c r="CJ4" s="1">
        <v>3</v>
      </c>
      <c r="CK4" s="1">
        <v>2</v>
      </c>
      <c r="CL4" s="1">
        <v>3</v>
      </c>
      <c r="CM4" s="1">
        <v>1</v>
      </c>
      <c r="CN4" s="34">
        <f t="shared" ref="CN4:CN9" si="7">+CF4*(CG4*(CH4+CI4+CJ4+CK4+CL4+CM4))</f>
        <v>-9.6000000000000014</v>
      </c>
      <c r="CO4" s="52">
        <f>IF(G4=1,O4,0)+IF(R4=1,Z4,0)+IF(AC4=1,AK4,0)+IF(AN4=1,AV4,0)+IF(AY4=1,BG4,0)+IF(BJ4=1,BR4,0)+IF(BU4=1,CC4,0)+IF(CF4=1,CN4,0)</f>
        <v>0</v>
      </c>
      <c r="CP4" s="53">
        <f>IF(G4=-1,O4,0)+IF(R4=-1,Z4,0)+IF(AC4=-1,AK4,0)+IF(AN4=-1,AV4,0)+IF(AY4=-1,BG4,0)+IF(BJ4=-1,BR4,0)+IF(BU4=-1,CC4,0)+IF(CG4=-1,CN4,0)</f>
        <v>-76</v>
      </c>
    </row>
    <row r="5" spans="1:131" x14ac:dyDescent="0.25">
      <c r="A5" s="72"/>
      <c r="B5" s="74"/>
      <c r="C5" s="74"/>
      <c r="D5" s="1" t="s">
        <v>162</v>
      </c>
      <c r="E5" s="22" t="s">
        <v>15</v>
      </c>
      <c r="F5" s="1" t="s">
        <v>34</v>
      </c>
      <c r="G5" s="1">
        <v>-1</v>
      </c>
      <c r="H5" s="1">
        <v>0.7</v>
      </c>
      <c r="I5" s="1">
        <v>3</v>
      </c>
      <c r="J5" s="1">
        <v>2</v>
      </c>
      <c r="K5" s="1">
        <v>2</v>
      </c>
      <c r="L5" s="1">
        <v>2</v>
      </c>
      <c r="M5" s="1">
        <v>3</v>
      </c>
      <c r="N5" s="1">
        <v>1</v>
      </c>
      <c r="O5" s="34">
        <f t="shared" si="0"/>
        <v>-9.1</v>
      </c>
      <c r="P5" s="22" t="s">
        <v>15</v>
      </c>
      <c r="Q5" s="1" t="s">
        <v>34</v>
      </c>
      <c r="R5" s="1">
        <v>-1</v>
      </c>
      <c r="S5" s="1">
        <v>0.7</v>
      </c>
      <c r="T5" s="1">
        <v>3</v>
      </c>
      <c r="U5" s="1">
        <v>2</v>
      </c>
      <c r="V5" s="1">
        <v>2</v>
      </c>
      <c r="W5" s="1">
        <v>2</v>
      </c>
      <c r="X5" s="1">
        <v>3</v>
      </c>
      <c r="Y5" s="1">
        <v>1</v>
      </c>
      <c r="Z5" s="34">
        <f t="shared" si="1"/>
        <v>-9.1</v>
      </c>
      <c r="AA5" s="22" t="s">
        <v>15</v>
      </c>
      <c r="AB5" s="1" t="s">
        <v>34</v>
      </c>
      <c r="AC5" s="1">
        <v>-1</v>
      </c>
      <c r="AD5" s="1">
        <v>0.7</v>
      </c>
      <c r="AE5" s="1">
        <v>3</v>
      </c>
      <c r="AF5" s="1">
        <v>2</v>
      </c>
      <c r="AG5" s="1">
        <v>2</v>
      </c>
      <c r="AH5" s="1">
        <v>2</v>
      </c>
      <c r="AI5" s="1">
        <v>3</v>
      </c>
      <c r="AJ5" s="1">
        <v>1</v>
      </c>
      <c r="AK5" s="34">
        <f t="shared" si="2"/>
        <v>-9.1</v>
      </c>
      <c r="AL5" s="22" t="s">
        <v>15</v>
      </c>
      <c r="AM5" s="1" t="s">
        <v>34</v>
      </c>
      <c r="AN5" s="1">
        <v>-1</v>
      </c>
      <c r="AO5" s="1">
        <v>0.7</v>
      </c>
      <c r="AP5" s="1">
        <v>3</v>
      </c>
      <c r="AQ5" s="1">
        <v>2</v>
      </c>
      <c r="AR5" s="1">
        <v>2</v>
      </c>
      <c r="AS5" s="1">
        <v>2</v>
      </c>
      <c r="AT5" s="1">
        <v>3</v>
      </c>
      <c r="AU5" s="1">
        <v>1</v>
      </c>
      <c r="AV5" s="34">
        <f t="shared" si="3"/>
        <v>-9.1</v>
      </c>
      <c r="AW5" s="22" t="s">
        <v>15</v>
      </c>
      <c r="AX5" s="1" t="s">
        <v>34</v>
      </c>
      <c r="AY5" s="1">
        <v>-1</v>
      </c>
      <c r="AZ5" s="1">
        <v>0.7</v>
      </c>
      <c r="BA5" s="1">
        <v>3</v>
      </c>
      <c r="BB5" s="1">
        <v>2</v>
      </c>
      <c r="BC5" s="1">
        <v>1</v>
      </c>
      <c r="BD5" s="1">
        <v>2</v>
      </c>
      <c r="BE5" s="1">
        <v>2</v>
      </c>
      <c r="BF5" s="1">
        <v>1</v>
      </c>
      <c r="BG5" s="34">
        <f t="shared" si="4"/>
        <v>-7.6999999999999993</v>
      </c>
      <c r="BH5" s="22" t="s">
        <v>15</v>
      </c>
      <c r="BI5" s="1" t="s">
        <v>34</v>
      </c>
      <c r="BJ5" s="1">
        <v>-1</v>
      </c>
      <c r="BK5" s="1">
        <v>0.7</v>
      </c>
      <c r="BL5" s="1">
        <v>3</v>
      </c>
      <c r="BM5" s="1">
        <v>2</v>
      </c>
      <c r="BN5" s="1">
        <v>2</v>
      </c>
      <c r="BO5" s="1">
        <v>2</v>
      </c>
      <c r="BP5" s="1">
        <v>3</v>
      </c>
      <c r="BQ5" s="1">
        <v>1</v>
      </c>
      <c r="BR5" s="34">
        <f t="shared" si="5"/>
        <v>-9.1</v>
      </c>
      <c r="BS5" s="22" t="s">
        <v>15</v>
      </c>
      <c r="BT5" s="1" t="s">
        <v>34</v>
      </c>
      <c r="BU5" s="1">
        <v>-1</v>
      </c>
      <c r="BV5" s="1">
        <v>0.7</v>
      </c>
      <c r="BW5" s="1">
        <v>1</v>
      </c>
      <c r="BX5" s="1">
        <v>2</v>
      </c>
      <c r="BY5" s="1">
        <v>2</v>
      </c>
      <c r="BZ5" s="1">
        <v>2</v>
      </c>
      <c r="CA5" s="1">
        <v>3</v>
      </c>
      <c r="CB5" s="1">
        <v>1</v>
      </c>
      <c r="CC5" s="34">
        <f t="shared" si="6"/>
        <v>-7.6999999999999993</v>
      </c>
      <c r="CD5" s="22" t="s">
        <v>15</v>
      </c>
      <c r="CE5" s="1" t="s">
        <v>34</v>
      </c>
      <c r="CF5" s="1">
        <v>-1</v>
      </c>
      <c r="CG5" s="1">
        <v>0.7</v>
      </c>
      <c r="CH5" s="1">
        <v>1</v>
      </c>
      <c r="CI5" s="1">
        <v>2</v>
      </c>
      <c r="CJ5" s="1">
        <v>2</v>
      </c>
      <c r="CK5" s="1">
        <v>2</v>
      </c>
      <c r="CL5" s="1">
        <v>3</v>
      </c>
      <c r="CM5" s="1">
        <v>1</v>
      </c>
      <c r="CN5" s="34">
        <f t="shared" si="7"/>
        <v>-7.6999999999999993</v>
      </c>
      <c r="CO5" s="52">
        <f t="shared" ref="CO5:CO39" si="8">IF(G5=1,O5,0)+IF(R5=1,Z5,0)+IF(AC5=1,AK5,0)+IF(AN5=1,AV5,0)+IF(AY5=1,BG5,0)+IF(BJ5=1,BR5,0)+IF(BU5=1,CC5,0)+IF(CF5=1,CN5,0)</f>
        <v>0</v>
      </c>
      <c r="CP5" s="53">
        <f t="shared" ref="CP5:CP39" si="9">IF(G5=-1,O5,0)+IF(R5=-1,Z5,0)+IF(AC5=-1,AK5,0)+IF(AN5=-1,AV5,0)+IF(AY5=-1,BG5,0)+IF(BJ5=-1,BR5,0)+IF(BU5=-1,CC5,0)+IF(CG5=-1,CN5,0)</f>
        <v>-60.899999999999991</v>
      </c>
    </row>
    <row r="6" spans="1:131" x14ac:dyDescent="0.25">
      <c r="A6" s="72"/>
      <c r="B6" s="74"/>
      <c r="C6" s="74"/>
      <c r="D6" s="1" t="s">
        <v>35</v>
      </c>
      <c r="E6" s="22" t="s">
        <v>15</v>
      </c>
      <c r="F6" s="1" t="s">
        <v>34</v>
      </c>
      <c r="G6" s="1">
        <v>-1</v>
      </c>
      <c r="H6" s="1">
        <v>0.9</v>
      </c>
      <c r="I6" s="1">
        <v>3</v>
      </c>
      <c r="J6" s="1">
        <v>2</v>
      </c>
      <c r="K6" s="1">
        <v>3</v>
      </c>
      <c r="L6" s="1">
        <v>2</v>
      </c>
      <c r="M6" s="1">
        <v>3</v>
      </c>
      <c r="N6" s="1">
        <v>1</v>
      </c>
      <c r="O6" s="34">
        <f t="shared" si="0"/>
        <v>-12.6</v>
      </c>
      <c r="P6" s="22" t="s">
        <v>15</v>
      </c>
      <c r="Q6" s="1" t="s">
        <v>34</v>
      </c>
      <c r="R6" s="1">
        <v>-1</v>
      </c>
      <c r="S6" s="1">
        <v>0.9</v>
      </c>
      <c r="T6" s="1">
        <v>3</v>
      </c>
      <c r="U6" s="1">
        <v>2</v>
      </c>
      <c r="V6" s="1">
        <v>3</v>
      </c>
      <c r="W6" s="1">
        <v>2</v>
      </c>
      <c r="X6" s="1">
        <v>3</v>
      </c>
      <c r="Y6" s="1">
        <v>1</v>
      </c>
      <c r="Z6" s="34">
        <f t="shared" si="1"/>
        <v>-12.6</v>
      </c>
      <c r="AA6" s="22" t="s">
        <v>15</v>
      </c>
      <c r="AB6" s="1" t="s">
        <v>34</v>
      </c>
      <c r="AC6" s="1">
        <v>-1</v>
      </c>
      <c r="AD6" s="1">
        <v>0.9</v>
      </c>
      <c r="AE6" s="1">
        <v>3</v>
      </c>
      <c r="AF6" s="1">
        <v>3</v>
      </c>
      <c r="AG6" s="1">
        <v>3</v>
      </c>
      <c r="AH6" s="1">
        <v>2</v>
      </c>
      <c r="AI6" s="1">
        <v>3</v>
      </c>
      <c r="AJ6" s="1">
        <v>1</v>
      </c>
      <c r="AK6" s="34">
        <f t="shared" si="2"/>
        <v>-13.5</v>
      </c>
      <c r="AL6" s="22" t="s">
        <v>15</v>
      </c>
      <c r="AM6" s="1" t="s">
        <v>34</v>
      </c>
      <c r="AN6" s="1">
        <v>-1</v>
      </c>
      <c r="AO6" s="1">
        <v>0.9</v>
      </c>
      <c r="AP6" s="1">
        <v>3</v>
      </c>
      <c r="AQ6" s="1">
        <v>2</v>
      </c>
      <c r="AR6" s="1">
        <v>3</v>
      </c>
      <c r="AS6" s="1">
        <v>2</v>
      </c>
      <c r="AT6" s="1">
        <v>3</v>
      </c>
      <c r="AU6" s="1">
        <v>1</v>
      </c>
      <c r="AV6" s="34">
        <f t="shared" si="3"/>
        <v>-12.6</v>
      </c>
      <c r="AW6" s="22" t="s">
        <v>15</v>
      </c>
      <c r="AX6" s="1" t="s">
        <v>34</v>
      </c>
      <c r="AY6" s="1">
        <v>-1</v>
      </c>
      <c r="AZ6" s="1">
        <v>0.9</v>
      </c>
      <c r="BA6" s="1">
        <v>3</v>
      </c>
      <c r="BB6" s="1">
        <v>2</v>
      </c>
      <c r="BC6" s="1">
        <v>2</v>
      </c>
      <c r="BD6" s="1">
        <v>2</v>
      </c>
      <c r="BE6" s="1">
        <v>2</v>
      </c>
      <c r="BF6" s="1">
        <v>1</v>
      </c>
      <c r="BG6" s="34">
        <f t="shared" si="4"/>
        <v>-10.8</v>
      </c>
      <c r="BH6" s="22" t="s">
        <v>15</v>
      </c>
      <c r="BI6" s="1" t="s">
        <v>34</v>
      </c>
      <c r="BJ6" s="1">
        <v>-1</v>
      </c>
      <c r="BK6" s="1">
        <v>0.9</v>
      </c>
      <c r="BL6" s="1">
        <v>3</v>
      </c>
      <c r="BM6" s="1">
        <v>2</v>
      </c>
      <c r="BN6" s="1">
        <v>3</v>
      </c>
      <c r="BO6" s="1">
        <v>2</v>
      </c>
      <c r="BP6" s="1">
        <v>3</v>
      </c>
      <c r="BQ6" s="1">
        <v>1</v>
      </c>
      <c r="BR6" s="34">
        <f t="shared" si="5"/>
        <v>-12.6</v>
      </c>
      <c r="BS6" s="22" t="s">
        <v>15</v>
      </c>
      <c r="BT6" s="1" t="s">
        <v>34</v>
      </c>
      <c r="BU6" s="1">
        <v>-1</v>
      </c>
      <c r="BV6" s="1">
        <v>0.9</v>
      </c>
      <c r="BW6" s="1">
        <v>3</v>
      </c>
      <c r="BX6" s="1">
        <v>2</v>
      </c>
      <c r="BY6" s="1">
        <v>3</v>
      </c>
      <c r="BZ6" s="1">
        <v>2</v>
      </c>
      <c r="CA6" s="1">
        <v>3</v>
      </c>
      <c r="CB6" s="1">
        <v>1</v>
      </c>
      <c r="CC6" s="34">
        <f t="shared" si="6"/>
        <v>-12.6</v>
      </c>
      <c r="CD6" s="22" t="s">
        <v>15</v>
      </c>
      <c r="CE6" s="1" t="s">
        <v>34</v>
      </c>
      <c r="CF6" s="1">
        <v>-1</v>
      </c>
      <c r="CG6" s="1">
        <v>0.9</v>
      </c>
      <c r="CH6" s="1">
        <v>2</v>
      </c>
      <c r="CI6" s="1">
        <v>2</v>
      </c>
      <c r="CJ6" s="1">
        <v>3</v>
      </c>
      <c r="CK6" s="1">
        <v>2</v>
      </c>
      <c r="CL6" s="1">
        <v>3</v>
      </c>
      <c r="CM6" s="1">
        <v>1</v>
      </c>
      <c r="CN6" s="34">
        <f t="shared" si="7"/>
        <v>-11.700000000000001</v>
      </c>
      <c r="CO6" s="52">
        <f t="shared" si="8"/>
        <v>0</v>
      </c>
      <c r="CP6" s="53">
        <f t="shared" si="9"/>
        <v>-87.3</v>
      </c>
    </row>
    <row r="7" spans="1:131" x14ac:dyDescent="0.25">
      <c r="A7" s="72"/>
      <c r="B7" s="74"/>
      <c r="C7" s="74"/>
      <c r="D7" s="1" t="s">
        <v>161</v>
      </c>
      <c r="E7" s="22" t="s">
        <v>15</v>
      </c>
      <c r="F7" s="1" t="s">
        <v>34</v>
      </c>
      <c r="G7" s="1">
        <v>-1</v>
      </c>
      <c r="H7" s="1">
        <v>0.6</v>
      </c>
      <c r="I7" s="1">
        <v>3</v>
      </c>
      <c r="J7" s="1">
        <v>2</v>
      </c>
      <c r="K7" s="1">
        <v>1</v>
      </c>
      <c r="L7" s="1">
        <v>2</v>
      </c>
      <c r="M7" s="1">
        <v>3</v>
      </c>
      <c r="N7" s="1">
        <v>2</v>
      </c>
      <c r="O7" s="34">
        <f t="shared" si="0"/>
        <v>-7.8</v>
      </c>
      <c r="P7" s="22" t="s">
        <v>15</v>
      </c>
      <c r="Q7" s="1" t="s">
        <v>34</v>
      </c>
      <c r="R7" s="1">
        <v>-1</v>
      </c>
      <c r="S7" s="1">
        <v>0.6</v>
      </c>
      <c r="T7" s="1">
        <v>3</v>
      </c>
      <c r="U7" s="1">
        <v>2</v>
      </c>
      <c r="V7" s="1">
        <v>1</v>
      </c>
      <c r="W7" s="1">
        <v>2</v>
      </c>
      <c r="X7" s="1">
        <v>3</v>
      </c>
      <c r="Y7" s="1">
        <v>2</v>
      </c>
      <c r="Z7" s="34">
        <f t="shared" si="1"/>
        <v>-7.8</v>
      </c>
      <c r="AA7" s="22" t="s">
        <v>15</v>
      </c>
      <c r="AB7" s="1" t="s">
        <v>34</v>
      </c>
      <c r="AC7" s="1">
        <v>-1</v>
      </c>
      <c r="AD7" s="1">
        <v>0.6</v>
      </c>
      <c r="AE7" s="1">
        <v>3</v>
      </c>
      <c r="AF7" s="1">
        <v>2</v>
      </c>
      <c r="AG7" s="1">
        <v>1</v>
      </c>
      <c r="AH7" s="1">
        <v>2</v>
      </c>
      <c r="AI7" s="1">
        <v>3</v>
      </c>
      <c r="AJ7" s="1">
        <v>2</v>
      </c>
      <c r="AK7" s="34">
        <f t="shared" si="2"/>
        <v>-7.8</v>
      </c>
      <c r="AL7" s="22" t="s">
        <v>15</v>
      </c>
      <c r="AM7" s="1" t="s">
        <v>34</v>
      </c>
      <c r="AN7" s="1">
        <v>-1</v>
      </c>
      <c r="AO7" s="1">
        <v>0.6</v>
      </c>
      <c r="AP7" s="1">
        <v>3</v>
      </c>
      <c r="AQ7" s="1">
        <v>2</v>
      </c>
      <c r="AR7" s="1">
        <v>1</v>
      </c>
      <c r="AS7" s="1">
        <v>2</v>
      </c>
      <c r="AT7" s="1">
        <v>3</v>
      </c>
      <c r="AU7" s="1">
        <v>2</v>
      </c>
      <c r="AV7" s="34">
        <f t="shared" si="3"/>
        <v>-7.8</v>
      </c>
      <c r="AW7" s="22" t="s">
        <v>15</v>
      </c>
      <c r="AX7" s="1" t="s">
        <v>34</v>
      </c>
      <c r="AY7" s="1">
        <v>-1</v>
      </c>
      <c r="AZ7" s="1">
        <v>0.6</v>
      </c>
      <c r="BA7" s="1">
        <v>3</v>
      </c>
      <c r="BB7" s="1">
        <v>2</v>
      </c>
      <c r="BC7" s="1">
        <v>1</v>
      </c>
      <c r="BD7" s="1">
        <v>2</v>
      </c>
      <c r="BE7" s="1">
        <v>2</v>
      </c>
      <c r="BF7" s="1">
        <v>2</v>
      </c>
      <c r="BG7" s="34">
        <f t="shared" si="4"/>
        <v>-7.1999999999999993</v>
      </c>
      <c r="BH7" s="22" t="s">
        <v>15</v>
      </c>
      <c r="BI7" s="1" t="s">
        <v>34</v>
      </c>
      <c r="BJ7" s="1">
        <v>-1</v>
      </c>
      <c r="BK7" s="1">
        <v>0.6</v>
      </c>
      <c r="BL7" s="1">
        <v>3</v>
      </c>
      <c r="BM7" s="1">
        <v>2</v>
      </c>
      <c r="BN7" s="1">
        <v>1</v>
      </c>
      <c r="BO7" s="1">
        <v>2</v>
      </c>
      <c r="BP7" s="1">
        <v>3</v>
      </c>
      <c r="BQ7" s="1">
        <v>2</v>
      </c>
      <c r="BR7" s="34">
        <f t="shared" si="5"/>
        <v>-7.8</v>
      </c>
      <c r="BS7" s="22" t="s">
        <v>15</v>
      </c>
      <c r="BT7" s="1" t="s">
        <v>34</v>
      </c>
      <c r="BU7" s="1">
        <v>-1</v>
      </c>
      <c r="BV7" s="1">
        <v>0.6</v>
      </c>
      <c r="BW7" s="1">
        <v>1</v>
      </c>
      <c r="BX7" s="1">
        <v>2</v>
      </c>
      <c r="BY7" s="1">
        <v>1</v>
      </c>
      <c r="BZ7" s="1">
        <v>2</v>
      </c>
      <c r="CA7" s="1">
        <v>3</v>
      </c>
      <c r="CB7" s="1">
        <v>2</v>
      </c>
      <c r="CC7" s="34">
        <f t="shared" si="6"/>
        <v>-6.6</v>
      </c>
      <c r="CD7" s="22" t="s">
        <v>15</v>
      </c>
      <c r="CE7" s="1" t="s">
        <v>34</v>
      </c>
      <c r="CF7" s="1">
        <v>-1</v>
      </c>
      <c r="CG7" s="1">
        <v>0.6</v>
      </c>
      <c r="CH7" s="1">
        <v>1</v>
      </c>
      <c r="CI7" s="1">
        <v>2</v>
      </c>
      <c r="CJ7" s="1">
        <v>1</v>
      </c>
      <c r="CK7" s="1">
        <v>2</v>
      </c>
      <c r="CL7" s="1">
        <v>3</v>
      </c>
      <c r="CM7" s="1">
        <v>2</v>
      </c>
      <c r="CN7" s="34">
        <f t="shared" si="7"/>
        <v>-6.6</v>
      </c>
      <c r="CO7" s="52">
        <f t="shared" si="8"/>
        <v>0</v>
      </c>
      <c r="CP7" s="53">
        <f t="shared" si="9"/>
        <v>-52.8</v>
      </c>
    </row>
    <row r="8" spans="1:131" x14ac:dyDescent="0.25">
      <c r="A8" s="72"/>
      <c r="B8" s="74"/>
      <c r="C8" s="74"/>
      <c r="D8" s="1" t="s">
        <v>163</v>
      </c>
      <c r="E8" s="22" t="s">
        <v>15</v>
      </c>
      <c r="F8" s="1" t="s">
        <v>34</v>
      </c>
      <c r="G8" s="1">
        <v>-1</v>
      </c>
      <c r="H8" s="1">
        <v>0.6</v>
      </c>
      <c r="I8" s="1">
        <v>3</v>
      </c>
      <c r="J8" s="1">
        <v>2</v>
      </c>
      <c r="K8" s="1">
        <v>2</v>
      </c>
      <c r="L8" s="1">
        <v>2</v>
      </c>
      <c r="M8" s="1">
        <v>3</v>
      </c>
      <c r="N8" s="1">
        <v>2</v>
      </c>
      <c r="O8" s="34">
        <f t="shared" si="0"/>
        <v>-8.4</v>
      </c>
      <c r="P8" s="22" t="s">
        <v>15</v>
      </c>
      <c r="Q8" s="1" t="s">
        <v>34</v>
      </c>
      <c r="R8" s="1">
        <v>-1</v>
      </c>
      <c r="S8" s="1">
        <v>0.6</v>
      </c>
      <c r="T8" s="1">
        <v>3</v>
      </c>
      <c r="U8" s="1">
        <v>2</v>
      </c>
      <c r="V8" s="1">
        <v>2</v>
      </c>
      <c r="W8" s="1">
        <v>2</v>
      </c>
      <c r="X8" s="1">
        <v>3</v>
      </c>
      <c r="Y8" s="1">
        <v>2</v>
      </c>
      <c r="Z8" s="34">
        <f t="shared" si="1"/>
        <v>-8.4</v>
      </c>
      <c r="AA8" s="22" t="s">
        <v>15</v>
      </c>
      <c r="AB8" s="1" t="s">
        <v>34</v>
      </c>
      <c r="AC8" s="1">
        <v>-1</v>
      </c>
      <c r="AD8" s="1">
        <v>0.6</v>
      </c>
      <c r="AE8" s="1">
        <v>3</v>
      </c>
      <c r="AF8" s="1">
        <v>3</v>
      </c>
      <c r="AG8" s="1">
        <v>2</v>
      </c>
      <c r="AH8" s="1">
        <v>2</v>
      </c>
      <c r="AI8" s="1">
        <v>3</v>
      </c>
      <c r="AJ8" s="1">
        <v>2</v>
      </c>
      <c r="AK8" s="34">
        <f t="shared" si="2"/>
        <v>-9</v>
      </c>
      <c r="AL8" s="22" t="s">
        <v>15</v>
      </c>
      <c r="AM8" s="1" t="s">
        <v>34</v>
      </c>
      <c r="AN8" s="1">
        <v>-1</v>
      </c>
      <c r="AO8" s="1">
        <v>0.6</v>
      </c>
      <c r="AP8" s="1">
        <v>3</v>
      </c>
      <c r="AQ8" s="1">
        <v>2</v>
      </c>
      <c r="AR8" s="1">
        <v>2</v>
      </c>
      <c r="AS8" s="1">
        <v>2</v>
      </c>
      <c r="AT8" s="1">
        <v>3</v>
      </c>
      <c r="AU8" s="1">
        <v>2</v>
      </c>
      <c r="AV8" s="34">
        <f t="shared" si="3"/>
        <v>-8.4</v>
      </c>
      <c r="AW8" s="22" t="s">
        <v>15</v>
      </c>
      <c r="AX8" s="1" t="s">
        <v>34</v>
      </c>
      <c r="AY8" s="1">
        <v>-1</v>
      </c>
      <c r="AZ8" s="1">
        <v>0.6</v>
      </c>
      <c r="BA8" s="1">
        <v>3</v>
      </c>
      <c r="BB8" s="1">
        <v>2</v>
      </c>
      <c r="BC8" s="1">
        <v>1</v>
      </c>
      <c r="BD8" s="1">
        <v>2</v>
      </c>
      <c r="BE8" s="1">
        <v>2</v>
      </c>
      <c r="BF8" s="1">
        <v>2</v>
      </c>
      <c r="BG8" s="34">
        <f t="shared" si="4"/>
        <v>-7.1999999999999993</v>
      </c>
      <c r="BH8" s="22" t="s">
        <v>15</v>
      </c>
      <c r="BI8" s="1" t="s">
        <v>34</v>
      </c>
      <c r="BJ8" s="1">
        <v>-1</v>
      </c>
      <c r="BK8" s="1">
        <v>0.6</v>
      </c>
      <c r="BL8" s="1">
        <v>3</v>
      </c>
      <c r="BM8" s="1">
        <v>2</v>
      </c>
      <c r="BN8" s="1">
        <v>2</v>
      </c>
      <c r="BO8" s="1">
        <v>2</v>
      </c>
      <c r="BP8" s="1">
        <v>3</v>
      </c>
      <c r="BQ8" s="1">
        <v>2</v>
      </c>
      <c r="BR8" s="34">
        <f t="shared" si="5"/>
        <v>-8.4</v>
      </c>
      <c r="BS8" s="22" t="s">
        <v>15</v>
      </c>
      <c r="BT8" s="1" t="s">
        <v>34</v>
      </c>
      <c r="BU8" s="1">
        <v>-1</v>
      </c>
      <c r="BV8" s="1">
        <v>0.6</v>
      </c>
      <c r="BW8" s="1">
        <v>2</v>
      </c>
      <c r="BX8" s="1">
        <v>2</v>
      </c>
      <c r="BY8" s="1">
        <v>2</v>
      </c>
      <c r="BZ8" s="1">
        <v>2</v>
      </c>
      <c r="CA8" s="1">
        <v>3</v>
      </c>
      <c r="CB8" s="1">
        <v>2</v>
      </c>
      <c r="CC8" s="34">
        <f t="shared" si="6"/>
        <v>-7.8</v>
      </c>
      <c r="CD8" s="22" t="s">
        <v>15</v>
      </c>
      <c r="CE8" s="1" t="s">
        <v>34</v>
      </c>
      <c r="CF8" s="1">
        <v>-1</v>
      </c>
      <c r="CG8" s="1">
        <v>0.6</v>
      </c>
      <c r="CH8" s="1">
        <v>2</v>
      </c>
      <c r="CI8" s="1">
        <v>2</v>
      </c>
      <c r="CJ8" s="1">
        <v>2</v>
      </c>
      <c r="CK8" s="1">
        <v>2</v>
      </c>
      <c r="CL8" s="1">
        <v>3</v>
      </c>
      <c r="CM8" s="1">
        <v>2</v>
      </c>
      <c r="CN8" s="34">
        <f t="shared" si="7"/>
        <v>-7.8</v>
      </c>
      <c r="CO8" s="52">
        <f t="shared" si="8"/>
        <v>0</v>
      </c>
      <c r="CP8" s="53">
        <f t="shared" si="9"/>
        <v>-57.6</v>
      </c>
    </row>
    <row r="9" spans="1:131" x14ac:dyDescent="0.25">
      <c r="A9" s="72"/>
      <c r="B9" s="74"/>
      <c r="C9" s="74"/>
      <c r="D9" s="1" t="s">
        <v>38</v>
      </c>
      <c r="E9" s="22" t="s">
        <v>15</v>
      </c>
      <c r="F9" s="1" t="s">
        <v>34</v>
      </c>
      <c r="G9" s="1">
        <v>-1</v>
      </c>
      <c r="H9" s="1">
        <v>0.5</v>
      </c>
      <c r="I9" s="1">
        <v>2</v>
      </c>
      <c r="J9" s="1">
        <v>2</v>
      </c>
      <c r="K9" s="1">
        <v>1</v>
      </c>
      <c r="L9" s="1">
        <v>2</v>
      </c>
      <c r="M9" s="1">
        <v>3</v>
      </c>
      <c r="N9" s="1">
        <v>1</v>
      </c>
      <c r="O9" s="34">
        <f t="shared" si="0"/>
        <v>-5.5</v>
      </c>
      <c r="P9" s="22" t="s">
        <v>15</v>
      </c>
      <c r="Q9" s="1" t="s">
        <v>34</v>
      </c>
      <c r="R9" s="1">
        <v>-1</v>
      </c>
      <c r="S9" s="1">
        <v>0.5</v>
      </c>
      <c r="T9" s="1">
        <v>2</v>
      </c>
      <c r="U9" s="1">
        <v>3</v>
      </c>
      <c r="V9" s="1">
        <v>1</v>
      </c>
      <c r="W9" s="1">
        <v>2</v>
      </c>
      <c r="X9" s="1">
        <v>3</v>
      </c>
      <c r="Y9" s="1">
        <v>1</v>
      </c>
      <c r="Z9" s="34">
        <f t="shared" si="1"/>
        <v>-6</v>
      </c>
      <c r="AA9" s="22" t="s">
        <v>15</v>
      </c>
      <c r="AB9" s="1" t="s">
        <v>34</v>
      </c>
      <c r="AC9" s="1">
        <v>-1</v>
      </c>
      <c r="AD9" s="1">
        <v>0.5</v>
      </c>
      <c r="AE9" s="1">
        <v>2</v>
      </c>
      <c r="AF9" s="1">
        <v>3</v>
      </c>
      <c r="AG9" s="1">
        <v>2</v>
      </c>
      <c r="AH9" s="1">
        <v>2</v>
      </c>
      <c r="AI9" s="1">
        <v>3</v>
      </c>
      <c r="AJ9" s="1">
        <v>1</v>
      </c>
      <c r="AK9" s="34">
        <f t="shared" si="2"/>
        <v>-6.5</v>
      </c>
      <c r="AL9" s="22" t="s">
        <v>15</v>
      </c>
      <c r="AM9" s="1" t="s">
        <v>34</v>
      </c>
      <c r="AN9" s="1">
        <v>-1</v>
      </c>
      <c r="AO9" s="1">
        <v>0.5</v>
      </c>
      <c r="AP9" s="1">
        <v>2</v>
      </c>
      <c r="AQ9" s="1">
        <v>2</v>
      </c>
      <c r="AR9" s="1">
        <v>1</v>
      </c>
      <c r="AS9" s="1">
        <v>2</v>
      </c>
      <c r="AT9" s="1">
        <v>3</v>
      </c>
      <c r="AU9" s="1">
        <v>1</v>
      </c>
      <c r="AV9" s="34">
        <f t="shared" si="3"/>
        <v>-5.5</v>
      </c>
      <c r="AW9" s="22" t="s">
        <v>15</v>
      </c>
      <c r="AX9" s="1" t="s">
        <v>34</v>
      </c>
      <c r="AY9" s="1">
        <v>-1</v>
      </c>
      <c r="AZ9" s="1">
        <v>0.5</v>
      </c>
      <c r="BA9" s="1">
        <v>2</v>
      </c>
      <c r="BB9" s="1">
        <v>2</v>
      </c>
      <c r="BC9" s="1">
        <v>1</v>
      </c>
      <c r="BD9" s="1">
        <v>2</v>
      </c>
      <c r="BE9" s="1">
        <v>2</v>
      </c>
      <c r="BF9" s="1">
        <v>1</v>
      </c>
      <c r="BG9" s="34">
        <f t="shared" si="4"/>
        <v>-5</v>
      </c>
      <c r="BH9" s="22" t="s">
        <v>15</v>
      </c>
      <c r="BI9" s="1" t="s">
        <v>34</v>
      </c>
      <c r="BJ9" s="1">
        <v>-1</v>
      </c>
      <c r="BK9" s="1">
        <v>0.5</v>
      </c>
      <c r="BL9" s="1">
        <v>2</v>
      </c>
      <c r="BM9" s="1">
        <v>2</v>
      </c>
      <c r="BN9" s="1">
        <v>1</v>
      </c>
      <c r="BO9" s="1">
        <v>2</v>
      </c>
      <c r="BP9" s="1">
        <v>3</v>
      </c>
      <c r="BQ9" s="1">
        <v>1</v>
      </c>
      <c r="BR9" s="34">
        <f t="shared" si="5"/>
        <v>-5.5</v>
      </c>
      <c r="BS9" s="22" t="s">
        <v>15</v>
      </c>
      <c r="BT9" s="1" t="s">
        <v>34</v>
      </c>
      <c r="BU9" s="1">
        <v>-1</v>
      </c>
      <c r="BV9" s="1">
        <v>0.5</v>
      </c>
      <c r="BW9" s="1">
        <v>2</v>
      </c>
      <c r="BX9" s="1">
        <v>2</v>
      </c>
      <c r="BY9" s="1">
        <v>1</v>
      </c>
      <c r="BZ9" s="1">
        <v>2</v>
      </c>
      <c r="CA9" s="1">
        <v>3</v>
      </c>
      <c r="CB9" s="1">
        <v>2</v>
      </c>
      <c r="CC9" s="34">
        <f t="shared" si="6"/>
        <v>-6</v>
      </c>
      <c r="CD9" s="22" t="s">
        <v>15</v>
      </c>
      <c r="CE9" s="1" t="s">
        <v>34</v>
      </c>
      <c r="CF9" s="1">
        <v>-1</v>
      </c>
      <c r="CG9" s="1">
        <v>0.5</v>
      </c>
      <c r="CH9" s="1">
        <v>1</v>
      </c>
      <c r="CI9" s="1">
        <v>2</v>
      </c>
      <c r="CJ9" s="1">
        <v>1</v>
      </c>
      <c r="CK9" s="1">
        <v>2</v>
      </c>
      <c r="CL9" s="1">
        <v>3</v>
      </c>
      <c r="CM9" s="1">
        <v>1</v>
      </c>
      <c r="CN9" s="34">
        <f t="shared" si="7"/>
        <v>-5</v>
      </c>
      <c r="CO9" s="52">
        <f t="shared" si="8"/>
        <v>0</v>
      </c>
      <c r="CP9" s="53">
        <f t="shared" si="9"/>
        <v>-40</v>
      </c>
    </row>
    <row r="10" spans="1:131" s="2" customFormat="1" x14ac:dyDescent="0.25">
      <c r="A10" s="33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>
        <f>SUM(O4:O9)</f>
        <v>-54.599999999999994</v>
      </c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>
        <f>SUM(Z4:Z9)</f>
        <v>-55.099999999999994</v>
      </c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>
        <f>SUM(AK4:AK9)</f>
        <v>-57.9</v>
      </c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>
        <f>SUM(AV4:AV9)</f>
        <v>-54.599999999999994</v>
      </c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>
        <f>SUM(BG4:BG9)</f>
        <v>-47.5</v>
      </c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>
        <f>SUM(BR4:BR9)</f>
        <v>-54.599999999999994</v>
      </c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>
        <f>SUM(CC4:CC9)</f>
        <v>-50.3</v>
      </c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>
        <f>SUM(CN4:CN9)</f>
        <v>-48.4</v>
      </c>
      <c r="CO10" s="54"/>
      <c r="CP10" s="55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</row>
    <row r="11" spans="1:131" s="2" customFormat="1" x14ac:dyDescent="0.25">
      <c r="A11" s="33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54"/>
      <c r="CP11" s="55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</row>
    <row r="12" spans="1:131" ht="15.75" thickBot="1" x14ac:dyDescent="0.3">
      <c r="A12" s="72" t="s">
        <v>39</v>
      </c>
      <c r="B12" s="74" t="s">
        <v>40</v>
      </c>
      <c r="C12" s="74" t="s">
        <v>41</v>
      </c>
      <c r="D12" s="1" t="s">
        <v>164</v>
      </c>
      <c r="E12" s="22" t="s">
        <v>15</v>
      </c>
      <c r="F12" s="1" t="s">
        <v>34</v>
      </c>
      <c r="G12" s="1">
        <v>1</v>
      </c>
      <c r="H12" s="1">
        <v>1</v>
      </c>
      <c r="I12" s="1">
        <v>3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34">
        <f>+G12*(H12*(I12+J12+K12+L12+M12+N12))</f>
        <v>3</v>
      </c>
      <c r="P12" s="22" t="s">
        <v>15</v>
      </c>
      <c r="Q12" s="1" t="s">
        <v>34</v>
      </c>
      <c r="R12" s="1">
        <v>1</v>
      </c>
      <c r="S12" s="1">
        <v>1</v>
      </c>
      <c r="T12" s="1">
        <v>3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34">
        <f>+R12*(S12*(T12+U12+V12+W12+X12+Y12))</f>
        <v>3</v>
      </c>
      <c r="AA12" s="22" t="s">
        <v>15</v>
      </c>
      <c r="AB12" s="1" t="s">
        <v>34</v>
      </c>
      <c r="AC12" s="1">
        <v>1</v>
      </c>
      <c r="AD12" s="1">
        <v>1</v>
      </c>
      <c r="AE12" s="1">
        <v>1</v>
      </c>
      <c r="AF12" s="1">
        <v>0</v>
      </c>
      <c r="AG12" s="1">
        <v>0</v>
      </c>
      <c r="AH12" s="1">
        <v>0</v>
      </c>
      <c r="AI12" s="1">
        <v>0</v>
      </c>
      <c r="AJ12" s="1">
        <v>0</v>
      </c>
      <c r="AK12" s="34">
        <f>+AC12*(AD12*(AE12+AF12+AG12+AH12+AI12+AJ12))</f>
        <v>1</v>
      </c>
      <c r="AL12" s="22" t="s">
        <v>15</v>
      </c>
      <c r="AM12" s="1" t="s">
        <v>34</v>
      </c>
      <c r="AN12" s="1">
        <v>1</v>
      </c>
      <c r="AO12" s="1">
        <v>1</v>
      </c>
      <c r="AP12" s="1">
        <v>2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34">
        <f>+AN12*(AO12*(AP12+AQ12+AR12+AS12+AT12+AU12))</f>
        <v>2</v>
      </c>
      <c r="AW12" s="22" t="s">
        <v>15</v>
      </c>
      <c r="AX12" s="1" t="s">
        <v>34</v>
      </c>
      <c r="AY12" s="1">
        <v>1</v>
      </c>
      <c r="AZ12" s="1">
        <v>1</v>
      </c>
      <c r="BA12" s="1">
        <v>1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34">
        <f>+AY12*(AZ12*(BA12+BB12+BC12+BD12+BE12+BF12))</f>
        <v>1</v>
      </c>
      <c r="BH12" s="22" t="s">
        <v>15</v>
      </c>
      <c r="BI12" s="1" t="s">
        <v>34</v>
      </c>
      <c r="BJ12" s="1">
        <v>1</v>
      </c>
      <c r="BK12" s="1">
        <v>0.6</v>
      </c>
      <c r="BL12" s="1">
        <v>2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34">
        <f>+BJ12*(BK12*(BL12+BM12+BN12+BO12+BP12+BQ12))</f>
        <v>1.2</v>
      </c>
      <c r="BS12" s="22" t="s">
        <v>15</v>
      </c>
      <c r="BT12" s="1" t="s">
        <v>34</v>
      </c>
      <c r="BU12" s="1">
        <v>1</v>
      </c>
      <c r="BV12" s="62">
        <v>0.9</v>
      </c>
      <c r="BW12" s="1">
        <v>1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34">
        <f>+BU12*(BV12*(BW12+BX12+BY12+BZ12+CA12+CB12))</f>
        <v>0.9</v>
      </c>
      <c r="CD12" s="22" t="s">
        <v>15</v>
      </c>
      <c r="CE12" s="1" t="s">
        <v>34</v>
      </c>
      <c r="CF12" s="1">
        <v>1</v>
      </c>
      <c r="CG12" s="1">
        <v>1</v>
      </c>
      <c r="CH12" s="1">
        <v>1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34">
        <f>+CF12*(CG12*(CH12+CI12+CJ12+CK12+CL12+CM12))</f>
        <v>1</v>
      </c>
      <c r="CO12" s="56">
        <f t="shared" si="8"/>
        <v>13.1</v>
      </c>
      <c r="CP12" s="57">
        <f t="shared" si="9"/>
        <v>0</v>
      </c>
    </row>
    <row r="13" spans="1:131" ht="15.75" thickBot="1" x14ac:dyDescent="0.3">
      <c r="A13" s="72"/>
      <c r="B13" s="74"/>
      <c r="C13" s="74"/>
      <c r="D13" s="1" t="s">
        <v>42</v>
      </c>
      <c r="E13" s="22" t="s">
        <v>15</v>
      </c>
      <c r="F13" s="1" t="s">
        <v>34</v>
      </c>
      <c r="G13" s="1">
        <v>-1</v>
      </c>
      <c r="H13" s="1">
        <v>0.9</v>
      </c>
      <c r="I13" s="1">
        <v>2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34">
        <f>+G13*(H13*(I13+J13+K13+L13+M13+N13))</f>
        <v>-1.8</v>
      </c>
      <c r="P13" s="22" t="s">
        <v>15</v>
      </c>
      <c r="Q13" s="1" t="s">
        <v>34</v>
      </c>
      <c r="R13" s="1">
        <v>-1</v>
      </c>
      <c r="S13" s="1">
        <v>0.9</v>
      </c>
      <c r="T13" s="1">
        <v>2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34">
        <f>+R13*(S13*(T13+U13+V13+W13+X13+Y13))</f>
        <v>-1.8</v>
      </c>
      <c r="AA13" s="22" t="s">
        <v>15</v>
      </c>
      <c r="AB13" s="1" t="s">
        <v>34</v>
      </c>
      <c r="AC13" s="1">
        <v>-1</v>
      </c>
      <c r="AD13" s="1">
        <v>0.9</v>
      </c>
      <c r="AE13" s="1">
        <v>2</v>
      </c>
      <c r="AF13" s="1">
        <v>0</v>
      </c>
      <c r="AG13" s="1">
        <v>0</v>
      </c>
      <c r="AH13" s="1">
        <v>0</v>
      </c>
      <c r="AI13" s="1">
        <v>0</v>
      </c>
      <c r="AJ13" s="1">
        <v>0</v>
      </c>
      <c r="AK13" s="34">
        <f>+AC13*(AD13*(AE13+AF13+AG13+AH13+AI13+AJ13))</f>
        <v>-1.8</v>
      </c>
      <c r="AL13" s="22" t="s">
        <v>15</v>
      </c>
      <c r="AM13" s="1" t="s">
        <v>34</v>
      </c>
      <c r="AN13" s="1">
        <v>-1</v>
      </c>
      <c r="AO13" s="1">
        <v>0.9</v>
      </c>
      <c r="AP13" s="1">
        <v>2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34">
        <f>+AN13*(AO13*(AP13+AQ13+AR13+AS13+AT13+AU13))</f>
        <v>-1.8</v>
      </c>
      <c r="AW13" s="22" t="s">
        <v>15</v>
      </c>
      <c r="AX13" s="1" t="s">
        <v>34</v>
      </c>
      <c r="AY13" s="1">
        <v>-1</v>
      </c>
      <c r="AZ13" s="1">
        <v>0.9</v>
      </c>
      <c r="BA13" s="1">
        <v>1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34">
        <f>+AY13*(AZ13*(BA13+BB13+BC13+BD13+BE13+BF13))</f>
        <v>-0.9</v>
      </c>
      <c r="BH13" s="22" t="s">
        <v>15</v>
      </c>
      <c r="BI13" s="1" t="s">
        <v>34</v>
      </c>
      <c r="BJ13" s="1">
        <v>-1</v>
      </c>
      <c r="BK13" s="1">
        <v>0.8</v>
      </c>
      <c r="BL13" s="1">
        <v>1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34">
        <f>+BJ13*(BK13*(BL13+BM13+BN13+BO13+BP13+BQ13))</f>
        <v>-0.8</v>
      </c>
      <c r="BS13" s="22" t="s">
        <v>15</v>
      </c>
      <c r="BT13" s="1" t="s">
        <v>34</v>
      </c>
      <c r="BU13" s="1">
        <v>-1</v>
      </c>
      <c r="BV13" s="1">
        <v>0.9</v>
      </c>
      <c r="BW13" s="1">
        <v>1</v>
      </c>
      <c r="BX13" s="1">
        <v>0</v>
      </c>
      <c r="BY13" s="1">
        <v>0</v>
      </c>
      <c r="BZ13" s="1">
        <v>0</v>
      </c>
      <c r="CA13" s="1">
        <v>0</v>
      </c>
      <c r="CB13" s="1">
        <v>0</v>
      </c>
      <c r="CC13" s="34">
        <f>+BU13*(BV13*(BW13+BX13+BY13+BZ13+CA13+CB13))</f>
        <v>-0.9</v>
      </c>
      <c r="CD13" s="22" t="s">
        <v>15</v>
      </c>
      <c r="CE13" s="1" t="s">
        <v>34</v>
      </c>
      <c r="CF13" s="1">
        <v>-1</v>
      </c>
      <c r="CG13" s="1">
        <v>0.9</v>
      </c>
      <c r="CH13" s="1">
        <v>1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34">
        <f>+CF13*(CG13*(CH13+CI13+CJ13+CK13+CL13+CM13))</f>
        <v>-0.9</v>
      </c>
      <c r="CO13" s="61">
        <f t="shared" si="8"/>
        <v>0</v>
      </c>
      <c r="CP13" s="61">
        <f t="shared" si="9"/>
        <v>-9.8000000000000007</v>
      </c>
    </row>
    <row r="14" spans="1:131" s="2" customFormat="1" x14ac:dyDescent="0.25">
      <c r="A14" s="33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>
        <f>O13</f>
        <v>-1.8</v>
      </c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>
        <f>Z13</f>
        <v>-1.8</v>
      </c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>
        <f>AK13</f>
        <v>-1.8</v>
      </c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>
        <f>AV13</f>
        <v>-1.8</v>
      </c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>
        <f>BG13</f>
        <v>-0.9</v>
      </c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>
        <f>BR13</f>
        <v>-0.8</v>
      </c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>
        <f>CC13</f>
        <v>-0.9</v>
      </c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>
        <f>CN13</f>
        <v>-0.9</v>
      </c>
      <c r="CO14" s="54"/>
      <c r="CP14" s="55">
        <f t="shared" si="9"/>
        <v>0</v>
      </c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</row>
    <row r="15" spans="1:131" s="2" customFormat="1" x14ac:dyDescent="0.25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54"/>
      <c r="CP15" s="55">
        <f t="shared" si="9"/>
        <v>0</v>
      </c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</row>
    <row r="16" spans="1:131" ht="14.25" customHeight="1" x14ac:dyDescent="0.25">
      <c r="A16" s="72" t="s">
        <v>46</v>
      </c>
      <c r="B16" s="9" t="s">
        <v>47</v>
      </c>
      <c r="C16" s="9" t="s">
        <v>48</v>
      </c>
      <c r="D16" s="1" t="s">
        <v>49</v>
      </c>
      <c r="E16" s="22" t="s">
        <v>15</v>
      </c>
      <c r="F16" s="1" t="s">
        <v>32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34">
        <f>+G16*(H16*(I16+J16+K16+L16+M16+N16))</f>
        <v>0</v>
      </c>
      <c r="P16" s="22" t="s">
        <v>15</v>
      </c>
      <c r="Q16" s="1" t="s">
        <v>32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34">
        <f>+R16*(S16*(T16+U16+V16+W16+X16+Y16))</f>
        <v>0</v>
      </c>
      <c r="AA16" s="22" t="s">
        <v>15</v>
      </c>
      <c r="AB16" s="1" t="s">
        <v>32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34">
        <f>+AC16*(AD16*(AE16+AF16+AG16+AH16+AI16+AJ16))</f>
        <v>0</v>
      </c>
      <c r="AL16" s="22" t="s">
        <v>15</v>
      </c>
      <c r="AM16" s="1" t="s">
        <v>32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34">
        <f>+AN16*(AO16*(AP16+AQ16+AR16+AS16+AT16+AU16))</f>
        <v>0</v>
      </c>
      <c r="AW16" s="22" t="s">
        <v>15</v>
      </c>
      <c r="AX16" s="1" t="s">
        <v>32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34">
        <f>+AY16*(AZ16*(BA16+BB16+BC16+BD16+BE16+BF16))</f>
        <v>0</v>
      </c>
      <c r="BH16" s="22" t="s">
        <v>15</v>
      </c>
      <c r="BI16" s="1" t="s">
        <v>32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34">
        <f>+BJ16*(BK16*(BL16+BM16+BN16+BO16+BP16+BQ16))</f>
        <v>0</v>
      </c>
      <c r="BS16" s="22" t="s">
        <v>15</v>
      </c>
      <c r="BT16" s="1" t="s">
        <v>32</v>
      </c>
      <c r="BU16" s="1">
        <v>0</v>
      </c>
      <c r="BV16" s="1">
        <v>0</v>
      </c>
      <c r="BW16" s="1">
        <v>0</v>
      </c>
      <c r="BX16" s="1">
        <v>0</v>
      </c>
      <c r="BY16" s="1">
        <v>0</v>
      </c>
      <c r="BZ16" s="1">
        <v>0</v>
      </c>
      <c r="CA16" s="1">
        <v>0</v>
      </c>
      <c r="CB16" s="1">
        <v>0</v>
      </c>
      <c r="CC16" s="34">
        <f>+BU16*(BV16*(BW16+BX16+BY16+BZ16+CA16+CB16))</f>
        <v>0</v>
      </c>
      <c r="CD16" s="22" t="s">
        <v>15</v>
      </c>
      <c r="CE16" s="1" t="s">
        <v>32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34">
        <f>+CF16*(CG16*(CH16+CI16+CJ16+CK16+CL16+CM16))</f>
        <v>0</v>
      </c>
      <c r="CO16" s="52">
        <f t="shared" si="8"/>
        <v>0</v>
      </c>
      <c r="CP16" s="53">
        <f t="shared" si="9"/>
        <v>0</v>
      </c>
    </row>
    <row r="17" spans="1:131" ht="14.25" customHeight="1" x14ac:dyDescent="0.25">
      <c r="A17" s="72"/>
      <c r="B17" s="74" t="s">
        <v>50</v>
      </c>
      <c r="C17" s="74" t="s">
        <v>51</v>
      </c>
      <c r="D17" s="1" t="s">
        <v>52</v>
      </c>
      <c r="E17" s="22" t="s">
        <v>15</v>
      </c>
      <c r="F17" s="1" t="s">
        <v>32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34">
        <f>+G17*(H17*(I17+J17+K17+L17+M17+N17))</f>
        <v>0</v>
      </c>
      <c r="P17" s="22" t="s">
        <v>15</v>
      </c>
      <c r="Q17" s="1" t="s">
        <v>32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34">
        <f>+R17*(S17*(T17+U17+V17+W17+X17+Y17))</f>
        <v>0</v>
      </c>
      <c r="AA17" s="22" t="s">
        <v>15</v>
      </c>
      <c r="AB17" s="1" t="s">
        <v>32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34">
        <f>+AC17*(AD17*(AE17+AF17+AG17+AH17+AI17+AJ17))</f>
        <v>0</v>
      </c>
      <c r="AL17" s="22" t="s">
        <v>15</v>
      </c>
      <c r="AM17" s="1" t="s">
        <v>32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34">
        <f>+AN17*(AO17*(AP17+AQ17+AR17+AS17+AT17+AU17))</f>
        <v>0</v>
      </c>
      <c r="AW17" s="22" t="s">
        <v>15</v>
      </c>
      <c r="AX17" s="1" t="s">
        <v>32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34">
        <f>+AY17*(AZ17*(BA17+BB17+BC17+BD17+BE17+BF17))</f>
        <v>0</v>
      </c>
      <c r="BH17" s="22" t="s">
        <v>15</v>
      </c>
      <c r="BI17" s="1" t="s">
        <v>32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>
        <v>0</v>
      </c>
      <c r="BQ17" s="1">
        <v>0</v>
      </c>
      <c r="BR17" s="34">
        <f>+BJ17*(BK17*(BL17+BM17+BN17+BO17+BP17+BQ17))</f>
        <v>0</v>
      </c>
      <c r="BS17" s="22" t="s">
        <v>15</v>
      </c>
      <c r="BT17" s="1" t="s">
        <v>32</v>
      </c>
      <c r="BU17" s="1">
        <v>0</v>
      </c>
      <c r="BV17" s="1">
        <v>0</v>
      </c>
      <c r="BW17" s="1">
        <v>0</v>
      </c>
      <c r="BX17" s="1">
        <v>0</v>
      </c>
      <c r="BY17" s="1">
        <v>0</v>
      </c>
      <c r="BZ17" s="1">
        <v>0</v>
      </c>
      <c r="CA17" s="1">
        <v>0</v>
      </c>
      <c r="CB17" s="1">
        <v>0</v>
      </c>
      <c r="CC17" s="34">
        <f>+BU17*(BV17*(BW17+BX17+BY17+BZ17+CA17+CB17))</f>
        <v>0</v>
      </c>
      <c r="CD17" s="22" t="s">
        <v>15</v>
      </c>
      <c r="CE17" s="1" t="s">
        <v>32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0</v>
      </c>
      <c r="CL17" s="1">
        <v>0</v>
      </c>
      <c r="CM17" s="1">
        <v>0</v>
      </c>
      <c r="CN17" s="34">
        <f>+CF17*(CG17*(CH17+CI17+CJ17+CK17+CL17+CM17))</f>
        <v>0</v>
      </c>
      <c r="CO17" s="52">
        <f t="shared" si="8"/>
        <v>0</v>
      </c>
      <c r="CP17" s="53">
        <f t="shared" si="9"/>
        <v>0</v>
      </c>
    </row>
    <row r="18" spans="1:131" ht="14.25" customHeight="1" x14ac:dyDescent="0.25">
      <c r="A18" s="72"/>
      <c r="B18" s="74"/>
      <c r="C18" s="74"/>
      <c r="D18" s="1" t="s">
        <v>53</v>
      </c>
      <c r="E18" s="22" t="s">
        <v>15</v>
      </c>
      <c r="F18" s="1" t="s">
        <v>32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34">
        <f>+G18*(H18*(I18+J18+K18+L18+M18+N18))</f>
        <v>0</v>
      </c>
      <c r="P18" s="22" t="s">
        <v>15</v>
      </c>
      <c r="Q18" s="1" t="s">
        <v>32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34">
        <f>+R18*(S18*(T18+U18+V18+W18+X18+Y18))</f>
        <v>0</v>
      </c>
      <c r="AA18" s="22" t="s">
        <v>15</v>
      </c>
      <c r="AB18" s="1" t="s">
        <v>32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34">
        <f>+AC18*(AD18*(AE18+AF18+AG18+AH18+AI18+AJ18))</f>
        <v>0</v>
      </c>
      <c r="AL18" s="22" t="s">
        <v>15</v>
      </c>
      <c r="AM18" s="1" t="s">
        <v>32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34">
        <f>+AN18*(AO18*(AP18+AQ18+AR18+AS18+AT18+AU18))</f>
        <v>0</v>
      </c>
      <c r="AW18" s="22" t="s">
        <v>15</v>
      </c>
      <c r="AX18" s="1" t="s">
        <v>32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34">
        <f>+AY18*(AZ18*(BA18+BB18+BC18+BD18+BE18+BF18))</f>
        <v>0</v>
      </c>
      <c r="BH18" s="22" t="s">
        <v>15</v>
      </c>
      <c r="BI18" s="1" t="s">
        <v>32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>
        <v>0</v>
      </c>
      <c r="BQ18" s="1">
        <v>0</v>
      </c>
      <c r="BR18" s="34">
        <f>+BJ18*(BK18*(BL18+BM18+BN18+BO18+BP18+BQ18))</f>
        <v>0</v>
      </c>
      <c r="BS18" s="22" t="s">
        <v>15</v>
      </c>
      <c r="BT18" s="1" t="s">
        <v>32</v>
      </c>
      <c r="BU18" s="1">
        <v>0</v>
      </c>
      <c r="BV18" s="1">
        <v>0</v>
      </c>
      <c r="BW18" s="1">
        <v>0</v>
      </c>
      <c r="BX18" s="1">
        <v>0</v>
      </c>
      <c r="BY18" s="1">
        <v>0</v>
      </c>
      <c r="BZ18" s="1">
        <v>0</v>
      </c>
      <c r="CA18" s="1">
        <v>0</v>
      </c>
      <c r="CB18" s="1">
        <v>0</v>
      </c>
      <c r="CC18" s="34">
        <f>+BU18*(BV18*(BW18+BX18+BY18+BZ18+CA18+CB18))</f>
        <v>0</v>
      </c>
      <c r="CD18" s="22" t="s">
        <v>15</v>
      </c>
      <c r="CE18" s="1" t="s">
        <v>32</v>
      </c>
      <c r="CF18" s="1">
        <v>0</v>
      </c>
      <c r="CG18" s="1">
        <v>0</v>
      </c>
      <c r="CH18" s="1">
        <v>0</v>
      </c>
      <c r="CI18" s="1">
        <v>0</v>
      </c>
      <c r="CJ18" s="1">
        <v>0</v>
      </c>
      <c r="CK18" s="1">
        <v>0</v>
      </c>
      <c r="CL18" s="1">
        <v>0</v>
      </c>
      <c r="CM18" s="1">
        <v>0</v>
      </c>
      <c r="CN18" s="34">
        <f>+CF18*(CG18*(CH18+CI18+CJ18+CK18+CL18+CM18))</f>
        <v>0</v>
      </c>
      <c r="CO18" s="52">
        <f t="shared" si="8"/>
        <v>0</v>
      </c>
      <c r="CP18" s="53">
        <f t="shared" si="9"/>
        <v>0</v>
      </c>
    </row>
    <row r="19" spans="1:131" ht="14.25" customHeight="1" x14ac:dyDescent="0.25">
      <c r="A19" s="72"/>
      <c r="B19" s="74"/>
      <c r="C19" s="9" t="s">
        <v>54</v>
      </c>
      <c r="D19" s="1" t="s">
        <v>55</v>
      </c>
      <c r="E19" s="22" t="s">
        <v>15</v>
      </c>
      <c r="F19" s="1" t="s">
        <v>32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34">
        <f>+G19*(H19*(I19+J19+K19+L19+M19+N19))</f>
        <v>0</v>
      </c>
      <c r="P19" s="22" t="s">
        <v>15</v>
      </c>
      <c r="Q19" s="1" t="s">
        <v>32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34">
        <f>+R19*(S19*(T19+U19+V19+W19+X19+Y19))</f>
        <v>0</v>
      </c>
      <c r="AA19" s="22" t="s">
        <v>15</v>
      </c>
      <c r="AB19" s="1" t="s">
        <v>32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34">
        <f>+AC19*(AD19*(AE19+AF19+AG19+AH19+AI19+AJ19))</f>
        <v>0</v>
      </c>
      <c r="AL19" s="22" t="s">
        <v>15</v>
      </c>
      <c r="AM19" s="1" t="s">
        <v>32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34">
        <f>+AN19*(AO19*(AP19+AQ19+AR19+AS19+AT19+AU19))</f>
        <v>0</v>
      </c>
      <c r="AW19" s="22" t="s">
        <v>15</v>
      </c>
      <c r="AX19" s="1" t="s">
        <v>32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34">
        <f>+AY19*(AZ19*(BA19+BB19+BC19+BD19+BE19+BF19))</f>
        <v>0</v>
      </c>
      <c r="BH19" s="22" t="s">
        <v>15</v>
      </c>
      <c r="BI19" s="1" t="s">
        <v>32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34">
        <f>+BJ19*(BK19*(BL19+BM19+BN19+BO19+BP19+BQ19))</f>
        <v>0</v>
      </c>
      <c r="BS19" s="22" t="s">
        <v>15</v>
      </c>
      <c r="BT19" s="1" t="s">
        <v>32</v>
      </c>
      <c r="BU19" s="1">
        <v>0</v>
      </c>
      <c r="BV19" s="1">
        <v>0</v>
      </c>
      <c r="BW19" s="1">
        <v>0</v>
      </c>
      <c r="BX19" s="1">
        <v>0</v>
      </c>
      <c r="BY19" s="1">
        <v>0</v>
      </c>
      <c r="BZ19" s="1">
        <v>0</v>
      </c>
      <c r="CA19" s="1">
        <v>0</v>
      </c>
      <c r="CB19" s="1">
        <v>0</v>
      </c>
      <c r="CC19" s="34">
        <f>+BU19*(BV19*(BW19+BX19+BY19+BZ19+CA19+CB19))</f>
        <v>0</v>
      </c>
      <c r="CD19" s="22" t="s">
        <v>15</v>
      </c>
      <c r="CE19" s="1" t="s">
        <v>32</v>
      </c>
      <c r="CF19" s="1">
        <v>0</v>
      </c>
      <c r="CG19" s="1">
        <v>0</v>
      </c>
      <c r="CH19" s="1">
        <v>0</v>
      </c>
      <c r="CI19" s="1">
        <v>0</v>
      </c>
      <c r="CJ19" s="1">
        <v>0</v>
      </c>
      <c r="CK19" s="1">
        <v>0</v>
      </c>
      <c r="CL19" s="1">
        <v>0</v>
      </c>
      <c r="CM19" s="1">
        <v>0</v>
      </c>
      <c r="CN19" s="34">
        <f>+CF19*(CG19*(CH19+CI19+CJ19+CK19+CL19+CM19))</f>
        <v>0</v>
      </c>
      <c r="CO19" s="52">
        <f t="shared" si="8"/>
        <v>0</v>
      </c>
      <c r="CP19" s="53">
        <f t="shared" si="9"/>
        <v>0</v>
      </c>
    </row>
    <row r="20" spans="1:131" s="2" customFormat="1" x14ac:dyDescent="0.25">
      <c r="A20" s="33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>
        <f>SUM(O16:O19)</f>
        <v>0</v>
      </c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>
        <v>0</v>
      </c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>
        <v>0</v>
      </c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>
        <v>0</v>
      </c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>
        <v>0</v>
      </c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>
        <v>0</v>
      </c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>
        <v>0</v>
      </c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>
        <v>0</v>
      </c>
      <c r="CO20" s="54"/>
      <c r="CP20" s="55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</row>
    <row r="21" spans="1:131" s="2" customFormat="1" x14ac:dyDescent="0.25">
      <c r="A21" s="33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54"/>
      <c r="CP21" s="55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</row>
    <row r="22" spans="1:131" x14ac:dyDescent="0.25">
      <c r="A22" s="72" t="s">
        <v>56</v>
      </c>
      <c r="B22" s="9" t="s">
        <v>57</v>
      </c>
      <c r="C22" s="9" t="s">
        <v>58</v>
      </c>
      <c r="D22" s="1" t="s">
        <v>59</v>
      </c>
      <c r="E22" s="22" t="s">
        <v>15</v>
      </c>
      <c r="F22" s="1" t="s">
        <v>34</v>
      </c>
      <c r="G22" s="1">
        <v>-1</v>
      </c>
      <c r="H22" s="1">
        <v>2</v>
      </c>
      <c r="I22" s="1">
        <v>3</v>
      </c>
      <c r="J22" s="1">
        <v>2</v>
      </c>
      <c r="K22" s="1">
        <v>2</v>
      </c>
      <c r="L22" s="1">
        <v>2</v>
      </c>
      <c r="M22" s="1">
        <v>3</v>
      </c>
      <c r="N22" s="1">
        <v>2</v>
      </c>
      <c r="O22" s="34">
        <f>+G22*(H22*(I22+J22+K22+L22+M22+N22))</f>
        <v>-28</v>
      </c>
      <c r="P22" s="22" t="s">
        <v>15</v>
      </c>
      <c r="Q22" s="1" t="s">
        <v>34</v>
      </c>
      <c r="R22" s="1">
        <v>-1</v>
      </c>
      <c r="S22" s="1">
        <v>2</v>
      </c>
      <c r="T22" s="1">
        <v>3</v>
      </c>
      <c r="U22" s="1">
        <v>2</v>
      </c>
      <c r="V22" s="1">
        <v>2</v>
      </c>
      <c r="W22" s="1">
        <v>2</v>
      </c>
      <c r="X22" s="1">
        <v>3</v>
      </c>
      <c r="Y22" s="1">
        <v>2</v>
      </c>
      <c r="Z22" s="34">
        <f>+R22*(S22*(T22+U22+V22+W22+X22+Y22))</f>
        <v>-28</v>
      </c>
      <c r="AA22" s="22" t="s">
        <v>15</v>
      </c>
      <c r="AB22" s="1" t="s">
        <v>34</v>
      </c>
      <c r="AC22" s="1">
        <v>-1</v>
      </c>
      <c r="AD22" s="1">
        <v>2</v>
      </c>
      <c r="AE22" s="1">
        <v>3</v>
      </c>
      <c r="AF22" s="1">
        <v>2</v>
      </c>
      <c r="AG22" s="1">
        <v>1</v>
      </c>
      <c r="AH22" s="1">
        <v>2</v>
      </c>
      <c r="AI22" s="1">
        <v>3</v>
      </c>
      <c r="AJ22" s="1">
        <v>2</v>
      </c>
      <c r="AK22" s="34">
        <f>+AC22*(AD22*(AE22+AF22+AG22+AH22+AI22+AJ22))</f>
        <v>-26</v>
      </c>
      <c r="AL22" s="22" t="s">
        <v>15</v>
      </c>
      <c r="AM22" s="1" t="s">
        <v>34</v>
      </c>
      <c r="AN22" s="1">
        <v>-1</v>
      </c>
      <c r="AO22" s="1">
        <v>3</v>
      </c>
      <c r="AP22" s="1">
        <v>3</v>
      </c>
      <c r="AQ22" s="1">
        <v>2</v>
      </c>
      <c r="AR22" s="1">
        <v>2</v>
      </c>
      <c r="AS22" s="1">
        <v>2</v>
      </c>
      <c r="AT22" s="1">
        <v>3</v>
      </c>
      <c r="AU22" s="1">
        <v>2</v>
      </c>
      <c r="AV22" s="34">
        <f>+AN22*(AO22*(AP22+AQ22+AR22+AS22+AT22+AU22))</f>
        <v>-42</v>
      </c>
      <c r="AW22" s="22" t="s">
        <v>15</v>
      </c>
      <c r="AX22" s="1" t="s">
        <v>34</v>
      </c>
      <c r="AY22" s="1">
        <v>-1</v>
      </c>
      <c r="AZ22" s="1">
        <v>2</v>
      </c>
      <c r="BA22" s="1">
        <v>3</v>
      </c>
      <c r="BB22" s="1">
        <v>2</v>
      </c>
      <c r="BC22" s="1">
        <v>2</v>
      </c>
      <c r="BD22" s="1">
        <v>2</v>
      </c>
      <c r="BE22" s="1">
        <v>3</v>
      </c>
      <c r="BF22" s="1">
        <v>2</v>
      </c>
      <c r="BG22" s="34">
        <f>+AY22*(AZ22*(BA22+BB22+BC22+BD22+BE22+BF22))</f>
        <v>-28</v>
      </c>
      <c r="BH22" s="22" t="s">
        <v>15</v>
      </c>
      <c r="BI22" s="1" t="s">
        <v>34</v>
      </c>
      <c r="BJ22" s="1">
        <v>-1</v>
      </c>
      <c r="BK22" s="1">
        <v>2</v>
      </c>
      <c r="BL22" s="1">
        <v>3</v>
      </c>
      <c r="BM22" s="1">
        <v>2</v>
      </c>
      <c r="BN22" s="1">
        <v>2</v>
      </c>
      <c r="BO22" s="1">
        <v>2</v>
      </c>
      <c r="BP22" s="1">
        <v>3</v>
      </c>
      <c r="BQ22" s="1">
        <v>2</v>
      </c>
      <c r="BR22" s="34">
        <f>+BJ22*(BK22*(BL22+BM22+BN22+BO22+BP22+BQ22))</f>
        <v>-28</v>
      </c>
      <c r="BS22" s="22" t="s">
        <v>15</v>
      </c>
      <c r="BT22" s="1" t="s">
        <v>34</v>
      </c>
      <c r="BU22" s="1">
        <v>-1</v>
      </c>
      <c r="BV22" s="1">
        <v>2</v>
      </c>
      <c r="BW22" s="1">
        <v>3</v>
      </c>
      <c r="BX22" s="1">
        <v>2</v>
      </c>
      <c r="BY22" s="1">
        <v>2</v>
      </c>
      <c r="BZ22" s="1">
        <v>2</v>
      </c>
      <c r="CA22" s="1">
        <v>3</v>
      </c>
      <c r="CB22" s="1">
        <v>2</v>
      </c>
      <c r="CC22" s="34">
        <f>+BU22*(BV22*(BW22+BX22+BY22+BZ22+CA22+CB22))</f>
        <v>-28</v>
      </c>
      <c r="CD22" s="22" t="s">
        <v>15</v>
      </c>
      <c r="CE22" s="1" t="s">
        <v>34</v>
      </c>
      <c r="CF22" s="1">
        <v>-1</v>
      </c>
      <c r="CG22" s="1">
        <v>2</v>
      </c>
      <c r="CH22" s="1">
        <v>3</v>
      </c>
      <c r="CI22" s="1">
        <v>2</v>
      </c>
      <c r="CJ22" s="1">
        <v>2</v>
      </c>
      <c r="CK22" s="1">
        <v>2</v>
      </c>
      <c r="CL22" s="1">
        <v>3</v>
      </c>
      <c r="CM22" s="1">
        <v>2</v>
      </c>
      <c r="CN22" s="34">
        <f>+CF22*(CG22*(CH22+CI22+CJ22+CK22+CL22+CM22))</f>
        <v>-28</v>
      </c>
      <c r="CO22" s="52">
        <f t="shared" si="8"/>
        <v>0</v>
      </c>
      <c r="CP22" s="53">
        <f t="shared" si="9"/>
        <v>-208</v>
      </c>
    </row>
    <row r="23" spans="1:131" x14ac:dyDescent="0.25">
      <c r="A23" s="72"/>
      <c r="B23" s="74" t="s">
        <v>60</v>
      </c>
      <c r="C23" s="74" t="s">
        <v>61</v>
      </c>
      <c r="D23" s="1" t="s">
        <v>62</v>
      </c>
      <c r="E23" s="22" t="s">
        <v>15</v>
      </c>
      <c r="F23" s="1" t="s">
        <v>32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34">
        <f>+G23*(H23*(I23+J23+K23+L23+M23+N23))</f>
        <v>0</v>
      </c>
      <c r="P23" s="22" t="s">
        <v>15</v>
      </c>
      <c r="Q23" s="1" t="s">
        <v>32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34">
        <f>+R23*(S23*(T23+U23+V23+W23+X23+Y23))</f>
        <v>0</v>
      </c>
      <c r="AA23" s="22" t="s">
        <v>15</v>
      </c>
      <c r="AB23" s="1" t="s">
        <v>32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34">
        <f>+AC23*(AD23*(AE23+AF23+AG23+AH23+AI23+AJ23))</f>
        <v>0</v>
      </c>
      <c r="AL23" s="22" t="s">
        <v>15</v>
      </c>
      <c r="AM23" s="1" t="s">
        <v>32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34">
        <f>+AN23*(AO23*(AP23+AQ23+AR23+AS23+AT23+AU23))</f>
        <v>0</v>
      </c>
      <c r="AW23" s="22" t="s">
        <v>15</v>
      </c>
      <c r="AX23" s="1" t="s">
        <v>32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0</v>
      </c>
      <c r="BG23" s="34">
        <f>+AY23*(AZ23*(BA23+BB23+BC23+BD23+BE23+BF23))</f>
        <v>0</v>
      </c>
      <c r="BH23" s="22" t="s">
        <v>15</v>
      </c>
      <c r="BI23" s="1" t="s">
        <v>32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34">
        <f>+BJ23*(BK23*(BL23+BM23+BN23+BO23+BP23+BQ23))</f>
        <v>0</v>
      </c>
      <c r="BS23" s="22" t="s">
        <v>15</v>
      </c>
      <c r="BT23" s="1" t="s">
        <v>32</v>
      </c>
      <c r="BU23" s="1">
        <v>0</v>
      </c>
      <c r="BV23" s="1">
        <v>0</v>
      </c>
      <c r="BW23" s="1">
        <v>0</v>
      </c>
      <c r="BX23" s="1">
        <v>0</v>
      </c>
      <c r="BY23" s="1">
        <v>0</v>
      </c>
      <c r="BZ23" s="1">
        <v>0</v>
      </c>
      <c r="CA23" s="1">
        <v>0</v>
      </c>
      <c r="CB23" s="1">
        <v>0</v>
      </c>
      <c r="CC23" s="34">
        <f>+BU23*(BV23*(BW23+BX23+BY23+BZ23+CA23+CB23))</f>
        <v>0</v>
      </c>
      <c r="CD23" s="22" t="s">
        <v>15</v>
      </c>
      <c r="CE23" s="1" t="s">
        <v>32</v>
      </c>
      <c r="CF23" s="1">
        <v>0</v>
      </c>
      <c r="CG23" s="1">
        <v>0</v>
      </c>
      <c r="CH23" s="1">
        <v>0</v>
      </c>
      <c r="CI23" s="1">
        <v>0</v>
      </c>
      <c r="CJ23" s="1">
        <v>0</v>
      </c>
      <c r="CK23" s="1">
        <v>0</v>
      </c>
      <c r="CL23" s="1">
        <v>0</v>
      </c>
      <c r="CM23" s="1">
        <v>0</v>
      </c>
      <c r="CN23" s="34">
        <f>+CF23*(CG23*(CH23+CI23+CJ23+CK23+CL23+CM23))</f>
        <v>0</v>
      </c>
      <c r="CO23" s="52">
        <f t="shared" si="8"/>
        <v>0</v>
      </c>
      <c r="CP23" s="53">
        <f t="shared" si="9"/>
        <v>0</v>
      </c>
    </row>
    <row r="24" spans="1:131" x14ac:dyDescent="0.25">
      <c r="A24" s="72"/>
      <c r="B24" s="74"/>
      <c r="C24" s="74"/>
      <c r="D24" s="1" t="s">
        <v>63</v>
      </c>
      <c r="E24" s="22" t="s">
        <v>15</v>
      </c>
      <c r="F24" s="1" t="s">
        <v>34</v>
      </c>
      <c r="G24" s="1">
        <v>-1</v>
      </c>
      <c r="H24" s="1">
        <v>0.8</v>
      </c>
      <c r="I24" s="1">
        <v>2</v>
      </c>
      <c r="J24" s="1">
        <v>2</v>
      </c>
      <c r="K24" s="1">
        <v>1</v>
      </c>
      <c r="L24" s="1">
        <v>2</v>
      </c>
      <c r="M24" s="1">
        <v>2</v>
      </c>
      <c r="N24" s="1">
        <v>1</v>
      </c>
      <c r="O24" s="34">
        <f>+G24*(H24*(I24+J24+K24+L24+M24+N24))</f>
        <v>-8</v>
      </c>
      <c r="P24" s="22" t="s">
        <v>15</v>
      </c>
      <c r="Q24" s="1" t="s">
        <v>34</v>
      </c>
      <c r="R24" s="1">
        <v>-1</v>
      </c>
      <c r="S24" s="1">
        <v>0.7</v>
      </c>
      <c r="T24" s="1">
        <v>2</v>
      </c>
      <c r="U24" s="1">
        <v>2</v>
      </c>
      <c r="V24" s="1">
        <v>1</v>
      </c>
      <c r="W24" s="1">
        <v>2</v>
      </c>
      <c r="X24" s="1">
        <v>2</v>
      </c>
      <c r="Y24" s="1">
        <v>1</v>
      </c>
      <c r="Z24" s="34">
        <f>+R24*(S24*(T24+U24+V24+W24+X24+Y24))</f>
        <v>-7</v>
      </c>
      <c r="AA24" s="22" t="s">
        <v>15</v>
      </c>
      <c r="AB24" s="1" t="s">
        <v>34</v>
      </c>
      <c r="AC24" s="1">
        <v>-1</v>
      </c>
      <c r="AD24" s="1">
        <v>0.9</v>
      </c>
      <c r="AE24" s="1">
        <v>2</v>
      </c>
      <c r="AF24" s="1">
        <v>2</v>
      </c>
      <c r="AG24" s="1">
        <v>1</v>
      </c>
      <c r="AH24" s="1">
        <v>2</v>
      </c>
      <c r="AI24" s="1">
        <v>2</v>
      </c>
      <c r="AJ24" s="1">
        <v>1</v>
      </c>
      <c r="AK24" s="34">
        <f>+AC24*(AD24*(AE24+AF24+AG24+AH24+AI24+AJ24))</f>
        <v>-9</v>
      </c>
      <c r="AL24" s="22" t="s">
        <v>15</v>
      </c>
      <c r="AM24" s="1" t="s">
        <v>34</v>
      </c>
      <c r="AN24" s="1">
        <v>-1</v>
      </c>
      <c r="AO24" s="1">
        <v>0.9</v>
      </c>
      <c r="AP24" s="1">
        <v>2</v>
      </c>
      <c r="AQ24" s="1">
        <v>2</v>
      </c>
      <c r="AR24" s="1">
        <v>1</v>
      </c>
      <c r="AS24" s="1">
        <v>2</v>
      </c>
      <c r="AT24" s="1">
        <v>2</v>
      </c>
      <c r="AU24" s="1">
        <v>1</v>
      </c>
      <c r="AV24" s="34">
        <f>+AN24*(AO24*(AP24+AQ24+AR24+AS24+AT24+AU24))</f>
        <v>-9</v>
      </c>
      <c r="AW24" s="22" t="s">
        <v>15</v>
      </c>
      <c r="AX24" s="1" t="s">
        <v>34</v>
      </c>
      <c r="AY24" s="1">
        <v>-1</v>
      </c>
      <c r="AZ24" s="1">
        <v>0.9</v>
      </c>
      <c r="BA24" s="1">
        <v>2</v>
      </c>
      <c r="BB24" s="1">
        <v>2</v>
      </c>
      <c r="BC24" s="1">
        <v>1</v>
      </c>
      <c r="BD24" s="1">
        <v>2</v>
      </c>
      <c r="BE24" s="1">
        <v>2</v>
      </c>
      <c r="BF24" s="1">
        <v>1</v>
      </c>
      <c r="BG24" s="34">
        <f>+AY24*(AZ24*(BA24+BB24+BC24+BD24+BE24+BF24))</f>
        <v>-9</v>
      </c>
      <c r="BH24" s="22" t="s">
        <v>15</v>
      </c>
      <c r="BI24" s="1" t="s">
        <v>34</v>
      </c>
      <c r="BJ24" s="1">
        <v>-1</v>
      </c>
      <c r="BK24" s="1">
        <v>0.9</v>
      </c>
      <c r="BL24" s="1">
        <v>2</v>
      </c>
      <c r="BM24" s="1">
        <v>2</v>
      </c>
      <c r="BN24" s="1">
        <v>1</v>
      </c>
      <c r="BO24" s="1">
        <v>2</v>
      </c>
      <c r="BP24" s="1">
        <v>2</v>
      </c>
      <c r="BQ24" s="1">
        <v>1</v>
      </c>
      <c r="BR24" s="34">
        <f>+BJ24*(BK24*(BL24+BM24+BN24+BO24+BP24+BQ24))</f>
        <v>-9</v>
      </c>
      <c r="BS24" s="22" t="s">
        <v>15</v>
      </c>
      <c r="BT24" s="1" t="s">
        <v>34</v>
      </c>
      <c r="BU24" s="1">
        <v>-1</v>
      </c>
      <c r="BV24" s="1">
        <v>0.9</v>
      </c>
      <c r="BW24" s="1">
        <v>2</v>
      </c>
      <c r="BX24" s="1">
        <v>2</v>
      </c>
      <c r="BY24" s="1">
        <v>1</v>
      </c>
      <c r="BZ24" s="1">
        <v>2</v>
      </c>
      <c r="CA24" s="1">
        <v>2</v>
      </c>
      <c r="CB24" s="1">
        <v>1</v>
      </c>
      <c r="CC24" s="34">
        <f>+BU24*(BV24*(BW24+BX24+BY24+BZ24+CA24+CB24))</f>
        <v>-9</v>
      </c>
      <c r="CD24" s="22" t="s">
        <v>15</v>
      </c>
      <c r="CE24" s="1" t="s">
        <v>34</v>
      </c>
      <c r="CF24" s="1">
        <v>-1</v>
      </c>
      <c r="CG24" s="1">
        <v>0.9</v>
      </c>
      <c r="CH24" s="1">
        <v>2</v>
      </c>
      <c r="CI24" s="1">
        <v>2</v>
      </c>
      <c r="CJ24" s="1">
        <v>1</v>
      </c>
      <c r="CK24" s="1">
        <v>2</v>
      </c>
      <c r="CL24" s="1">
        <v>2</v>
      </c>
      <c r="CM24" s="1">
        <v>1</v>
      </c>
      <c r="CN24" s="34">
        <f>+CF24*(CG24*(CH24+CI24+CJ24+CK24+CL24+CM24))</f>
        <v>-9</v>
      </c>
      <c r="CO24" s="52">
        <f t="shared" si="8"/>
        <v>0</v>
      </c>
      <c r="CP24" s="53">
        <f t="shared" si="9"/>
        <v>-60</v>
      </c>
    </row>
    <row r="25" spans="1:131" x14ac:dyDescent="0.25">
      <c r="A25" s="72"/>
      <c r="B25" s="74"/>
      <c r="C25" s="74" t="s">
        <v>64</v>
      </c>
      <c r="D25" s="1" t="s">
        <v>62</v>
      </c>
      <c r="E25" s="22" t="s">
        <v>15</v>
      </c>
      <c r="F25" s="1" t="s">
        <v>32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34">
        <f>+G25*(H25*(I25+J25+K25+L25+M25+N25))</f>
        <v>0</v>
      </c>
      <c r="P25" s="22" t="s">
        <v>15</v>
      </c>
      <c r="Q25" s="1" t="s">
        <v>32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34">
        <f>+R25*(S25*(T25+U25+V25+W25+X25+Y25))</f>
        <v>0</v>
      </c>
      <c r="AA25" s="22" t="s">
        <v>15</v>
      </c>
      <c r="AB25" s="1" t="s">
        <v>32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34">
        <f>+AC25*(AD25*(AE25+AF25+AG25+AH25+AI25+AJ25))</f>
        <v>0</v>
      </c>
      <c r="AL25" s="22" t="s">
        <v>15</v>
      </c>
      <c r="AM25" s="1" t="s">
        <v>32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34">
        <f>+AN25*(AO25*(AP25+AQ25+AR25+AS25+AT25+AU25))</f>
        <v>0</v>
      </c>
      <c r="AW25" s="22" t="s">
        <v>15</v>
      </c>
      <c r="AX25" s="1" t="s">
        <v>32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34">
        <f>+AY25*(AZ25*(BA25+BB25+BC25+BD25+BE25+BF25))</f>
        <v>0</v>
      </c>
      <c r="BH25" s="22" t="s">
        <v>15</v>
      </c>
      <c r="BI25" s="1" t="s">
        <v>32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34">
        <f>+BJ25*(BK25*(BL25+BM25+BN25+BO25+BP25+BQ25))</f>
        <v>0</v>
      </c>
      <c r="BS25" s="22" t="s">
        <v>15</v>
      </c>
      <c r="BT25" s="1" t="s">
        <v>32</v>
      </c>
      <c r="BU25" s="1">
        <v>0</v>
      </c>
      <c r="BV25" s="1">
        <v>0</v>
      </c>
      <c r="BW25" s="1">
        <v>0</v>
      </c>
      <c r="BX25" s="1">
        <v>0</v>
      </c>
      <c r="BY25" s="1">
        <v>0</v>
      </c>
      <c r="BZ25" s="1">
        <v>0</v>
      </c>
      <c r="CA25" s="1">
        <v>0</v>
      </c>
      <c r="CB25" s="1">
        <v>0</v>
      </c>
      <c r="CC25" s="34">
        <f>+BU25*(BV25*(BW25+BX25+BY25+BZ25+CA25+CB25))</f>
        <v>0</v>
      </c>
      <c r="CD25" s="22" t="s">
        <v>15</v>
      </c>
      <c r="CE25" s="1" t="s">
        <v>32</v>
      </c>
      <c r="CF25" s="1">
        <v>0</v>
      </c>
      <c r="CG25" s="1">
        <v>0</v>
      </c>
      <c r="CH25" s="1">
        <v>0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34">
        <f>+CF25*(CG25*(CH25+CI25+CJ25+CK25+CL25+CM25))</f>
        <v>0</v>
      </c>
      <c r="CO25" s="52">
        <f t="shared" si="8"/>
        <v>0</v>
      </c>
      <c r="CP25" s="53">
        <f t="shared" si="9"/>
        <v>0</v>
      </c>
    </row>
    <row r="26" spans="1:131" x14ac:dyDescent="0.25">
      <c r="A26" s="72"/>
      <c r="B26" s="74"/>
      <c r="C26" s="74"/>
      <c r="D26" s="1" t="s">
        <v>63</v>
      </c>
      <c r="E26" s="22" t="s">
        <v>15</v>
      </c>
      <c r="F26" s="1" t="s">
        <v>34</v>
      </c>
      <c r="G26" s="1">
        <v>-1</v>
      </c>
      <c r="H26" s="1">
        <v>1</v>
      </c>
      <c r="I26" s="1">
        <v>2</v>
      </c>
      <c r="J26" s="1">
        <v>3</v>
      </c>
      <c r="K26" s="1">
        <v>1</v>
      </c>
      <c r="L26" s="1">
        <v>2</v>
      </c>
      <c r="M26" s="1">
        <v>3</v>
      </c>
      <c r="N26" s="1">
        <v>1</v>
      </c>
      <c r="O26" s="34">
        <f>+G26*(H26*(I26+J26+K26+L26+M26+N26))</f>
        <v>-12</v>
      </c>
      <c r="P26" s="22" t="s">
        <v>15</v>
      </c>
      <c r="Q26" s="1" t="s">
        <v>34</v>
      </c>
      <c r="R26" s="1">
        <v>-1</v>
      </c>
      <c r="S26" s="1">
        <v>1</v>
      </c>
      <c r="T26" s="1">
        <v>2</v>
      </c>
      <c r="U26" s="1">
        <v>3</v>
      </c>
      <c r="V26" s="1">
        <v>1</v>
      </c>
      <c r="W26" s="1">
        <v>2</v>
      </c>
      <c r="X26" s="1">
        <v>3</v>
      </c>
      <c r="Y26" s="1">
        <v>1</v>
      </c>
      <c r="Z26" s="34">
        <f>+R26*(S26*(T26+U26+V26+W26+X26+Y26))</f>
        <v>-12</v>
      </c>
      <c r="AA26" s="22" t="s">
        <v>15</v>
      </c>
      <c r="AB26" s="1" t="s">
        <v>34</v>
      </c>
      <c r="AC26" s="1">
        <v>-1</v>
      </c>
      <c r="AD26" s="1">
        <v>1</v>
      </c>
      <c r="AE26" s="1">
        <v>2</v>
      </c>
      <c r="AF26" s="1">
        <v>3</v>
      </c>
      <c r="AG26" s="1">
        <v>1</v>
      </c>
      <c r="AH26" s="1">
        <v>2</v>
      </c>
      <c r="AI26" s="1">
        <v>3</v>
      </c>
      <c r="AJ26" s="1">
        <v>1</v>
      </c>
      <c r="AK26" s="34">
        <f>+AC26*(AD26*(AE26+AF26+AG26+AH26+AI26+AJ26))</f>
        <v>-12</v>
      </c>
      <c r="AL26" s="22" t="s">
        <v>15</v>
      </c>
      <c r="AM26" s="1" t="s">
        <v>34</v>
      </c>
      <c r="AN26" s="1">
        <v>-1</v>
      </c>
      <c r="AO26" s="1">
        <v>1</v>
      </c>
      <c r="AP26" s="1">
        <v>2</v>
      </c>
      <c r="AQ26" s="1">
        <v>3</v>
      </c>
      <c r="AR26" s="1">
        <v>1</v>
      </c>
      <c r="AS26" s="1">
        <v>2</v>
      </c>
      <c r="AT26" s="1">
        <v>3</v>
      </c>
      <c r="AU26" s="1">
        <v>1</v>
      </c>
      <c r="AV26" s="34">
        <f>+AN26*(AO26*(AP26+AQ26+AR26+AS26+AT26+AU26))</f>
        <v>-12</v>
      </c>
      <c r="AW26" s="22" t="s">
        <v>15</v>
      </c>
      <c r="AX26" s="1" t="s">
        <v>34</v>
      </c>
      <c r="AY26" s="1">
        <v>-1</v>
      </c>
      <c r="AZ26" s="1">
        <v>1</v>
      </c>
      <c r="BA26" s="1">
        <v>2</v>
      </c>
      <c r="BB26" s="1">
        <v>3</v>
      </c>
      <c r="BC26" s="1">
        <v>1</v>
      </c>
      <c r="BD26" s="1">
        <v>2</v>
      </c>
      <c r="BE26" s="1">
        <v>3</v>
      </c>
      <c r="BF26" s="1">
        <v>1</v>
      </c>
      <c r="BG26" s="34">
        <f>+AY26*(AZ26*(BA26+BB26+BC26+BD26+BE26+BF26))</f>
        <v>-12</v>
      </c>
      <c r="BH26" s="22" t="s">
        <v>15</v>
      </c>
      <c r="BI26" s="1" t="s">
        <v>34</v>
      </c>
      <c r="BJ26" s="1">
        <v>-1</v>
      </c>
      <c r="BK26" s="1">
        <v>1</v>
      </c>
      <c r="BL26" s="1">
        <v>2</v>
      </c>
      <c r="BM26" s="1">
        <v>3</v>
      </c>
      <c r="BN26" s="1">
        <v>1</v>
      </c>
      <c r="BO26" s="1">
        <v>2</v>
      </c>
      <c r="BP26" s="1">
        <v>3</v>
      </c>
      <c r="BQ26" s="1">
        <v>1</v>
      </c>
      <c r="BR26" s="34">
        <f>+BJ26*(BK26*(BL26+BM26+BN26+BO26+BP26+BQ26))</f>
        <v>-12</v>
      </c>
      <c r="BS26" s="22" t="s">
        <v>15</v>
      </c>
      <c r="BT26" s="1" t="s">
        <v>34</v>
      </c>
      <c r="BU26" s="1">
        <v>-1</v>
      </c>
      <c r="BV26" s="1">
        <v>1</v>
      </c>
      <c r="BW26" s="1">
        <v>2</v>
      </c>
      <c r="BX26" s="1">
        <v>3</v>
      </c>
      <c r="BY26" s="1">
        <v>1</v>
      </c>
      <c r="BZ26" s="1">
        <v>2</v>
      </c>
      <c r="CA26" s="1">
        <v>3</v>
      </c>
      <c r="CB26" s="1">
        <v>1</v>
      </c>
      <c r="CC26" s="34">
        <f>+BU26*(BV26*(BW26+BX26+BY26+BZ26+CA26+CB26))</f>
        <v>-12</v>
      </c>
      <c r="CD26" s="22" t="s">
        <v>15</v>
      </c>
      <c r="CE26" s="1" t="s">
        <v>34</v>
      </c>
      <c r="CF26" s="1">
        <v>-1</v>
      </c>
      <c r="CG26" s="1">
        <v>1</v>
      </c>
      <c r="CH26" s="1">
        <v>2</v>
      </c>
      <c r="CI26" s="1">
        <v>3</v>
      </c>
      <c r="CJ26" s="1">
        <v>1</v>
      </c>
      <c r="CK26" s="1">
        <v>2</v>
      </c>
      <c r="CL26" s="1">
        <v>3</v>
      </c>
      <c r="CM26" s="1">
        <v>1</v>
      </c>
      <c r="CN26" s="34">
        <f>+CF26*(CG26*(CH26+CI26+CJ26+CK26+CL26+CM26))</f>
        <v>-12</v>
      </c>
      <c r="CO26" s="52">
        <f t="shared" si="8"/>
        <v>0</v>
      </c>
      <c r="CP26" s="53">
        <f t="shared" si="9"/>
        <v>-84</v>
      </c>
    </row>
    <row r="27" spans="1:131" s="2" customFormat="1" x14ac:dyDescent="0.25">
      <c r="A27" s="33"/>
      <c r="B27" s="35"/>
      <c r="C27" s="35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>
        <f>SUM(O22:O26)</f>
        <v>-48</v>
      </c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>
        <f>SUM(Z22:Z26)</f>
        <v>-47</v>
      </c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>
        <f>SUM(AK22:AK26)</f>
        <v>-47</v>
      </c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>
        <f>SUM(AV22:AV26)</f>
        <v>-63</v>
      </c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>
        <f>SUM(BG22:BG26)</f>
        <v>-49</v>
      </c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>
        <f>SUM(BR22:BR26)</f>
        <v>-49</v>
      </c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>
        <f>SUM(CC22:CC26)</f>
        <v>-49</v>
      </c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>
        <f>SUM(CN22:CN26)</f>
        <v>-49</v>
      </c>
      <c r="CO27" s="54"/>
      <c r="CP27" s="55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</row>
    <row r="28" spans="1:131" s="2" customFormat="1" x14ac:dyDescent="0.25">
      <c r="A28" s="33"/>
      <c r="B28" s="35"/>
      <c r="C28" s="35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54"/>
      <c r="CP28" s="55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</row>
    <row r="29" spans="1:131" x14ac:dyDescent="0.25">
      <c r="A29" s="72" t="s">
        <v>65</v>
      </c>
      <c r="B29" s="74" t="s">
        <v>66</v>
      </c>
      <c r="C29" s="74" t="s">
        <v>67</v>
      </c>
      <c r="D29" s="1" t="s">
        <v>68</v>
      </c>
      <c r="E29" s="22" t="s">
        <v>15</v>
      </c>
      <c r="F29" s="1" t="s">
        <v>34</v>
      </c>
      <c r="G29" s="1">
        <v>1</v>
      </c>
      <c r="H29" s="1">
        <v>1</v>
      </c>
      <c r="I29" s="1">
        <v>3</v>
      </c>
      <c r="J29" s="1">
        <v>0</v>
      </c>
      <c r="K29" s="1">
        <v>2</v>
      </c>
      <c r="L29" s="1">
        <v>0</v>
      </c>
      <c r="M29" s="1">
        <v>0</v>
      </c>
      <c r="N29" s="1">
        <v>0</v>
      </c>
      <c r="O29" s="34">
        <f t="shared" ref="O29:O34" si="10">+G29*(H29*(I29+J29+K29+L29+M29+N29))</f>
        <v>5</v>
      </c>
      <c r="P29" s="22" t="s">
        <v>15</v>
      </c>
      <c r="Q29" s="1" t="s">
        <v>34</v>
      </c>
      <c r="R29" s="1">
        <v>1</v>
      </c>
      <c r="S29" s="1">
        <v>1</v>
      </c>
      <c r="T29" s="1">
        <v>3</v>
      </c>
      <c r="U29" s="1">
        <v>0</v>
      </c>
      <c r="V29" s="1">
        <v>2</v>
      </c>
      <c r="W29" s="1">
        <v>0</v>
      </c>
      <c r="X29" s="1">
        <v>0</v>
      </c>
      <c r="Y29" s="1">
        <v>0</v>
      </c>
      <c r="Z29" s="34">
        <f t="shared" ref="Z29:Z34" si="11">+R29*(S29*(T29+U29+V29+W29+X29+Y29))</f>
        <v>5</v>
      </c>
      <c r="AA29" s="22" t="s">
        <v>15</v>
      </c>
      <c r="AB29" s="1" t="s">
        <v>34</v>
      </c>
      <c r="AC29" s="1">
        <v>1</v>
      </c>
      <c r="AD29" s="1">
        <v>1</v>
      </c>
      <c r="AE29" s="1">
        <v>3</v>
      </c>
      <c r="AF29" s="1">
        <v>0</v>
      </c>
      <c r="AG29" s="1">
        <v>2</v>
      </c>
      <c r="AH29" s="1">
        <v>0</v>
      </c>
      <c r="AI29" s="1">
        <v>0</v>
      </c>
      <c r="AJ29" s="1">
        <v>0</v>
      </c>
      <c r="AK29" s="34">
        <f t="shared" ref="AK29:AK34" si="12">+AC29*(AD29*(AE29+AF29+AG29+AH29+AI29+AJ29))</f>
        <v>5</v>
      </c>
      <c r="AL29" s="22" t="s">
        <v>15</v>
      </c>
      <c r="AM29" s="1" t="s">
        <v>34</v>
      </c>
      <c r="AN29" s="1">
        <v>1</v>
      </c>
      <c r="AO29" s="1">
        <v>1</v>
      </c>
      <c r="AP29" s="1">
        <v>3</v>
      </c>
      <c r="AQ29" s="1">
        <v>0</v>
      </c>
      <c r="AR29" s="1">
        <v>2</v>
      </c>
      <c r="AS29" s="1">
        <v>0</v>
      </c>
      <c r="AT29" s="1">
        <v>0</v>
      </c>
      <c r="AU29" s="1">
        <v>0</v>
      </c>
      <c r="AV29" s="34">
        <f t="shared" ref="AV29:AV34" si="13">+AN29*(AO29*(AP29+AQ29+AR29+AS29+AT29+AU29))</f>
        <v>5</v>
      </c>
      <c r="AW29" s="22" t="s">
        <v>15</v>
      </c>
      <c r="AX29" s="1" t="s">
        <v>34</v>
      </c>
      <c r="AY29" s="1">
        <v>1</v>
      </c>
      <c r="AZ29" s="1">
        <v>1</v>
      </c>
      <c r="BA29" s="1">
        <v>3</v>
      </c>
      <c r="BB29" s="1">
        <v>0</v>
      </c>
      <c r="BC29" s="1">
        <v>2</v>
      </c>
      <c r="BD29" s="1">
        <v>0</v>
      </c>
      <c r="BE29" s="1">
        <v>0</v>
      </c>
      <c r="BF29" s="1">
        <v>0</v>
      </c>
      <c r="BG29" s="34">
        <f t="shared" ref="BG29:BG34" si="14">+AY29*(AZ29*(BA29+BB29+BC29+BD29+BE29+BF29))</f>
        <v>5</v>
      </c>
      <c r="BH29" s="22" t="s">
        <v>15</v>
      </c>
      <c r="BI29" s="1" t="s">
        <v>34</v>
      </c>
      <c r="BJ29" s="1">
        <v>1</v>
      </c>
      <c r="BK29" s="1">
        <v>1</v>
      </c>
      <c r="BL29" s="1">
        <v>3</v>
      </c>
      <c r="BM29" s="1">
        <v>0</v>
      </c>
      <c r="BN29" s="1">
        <v>2</v>
      </c>
      <c r="BO29" s="1">
        <v>0</v>
      </c>
      <c r="BP29" s="1">
        <v>0</v>
      </c>
      <c r="BQ29" s="1">
        <v>0</v>
      </c>
      <c r="BR29" s="34">
        <f t="shared" ref="BR29:BR34" si="15">+BJ29*(BK29*(BL29+BM29+BN29+BO29+BP29+BQ29))</f>
        <v>5</v>
      </c>
      <c r="BS29" s="22" t="s">
        <v>15</v>
      </c>
      <c r="BT29" s="1" t="s">
        <v>34</v>
      </c>
      <c r="BU29" s="1">
        <v>1</v>
      </c>
      <c r="BV29" s="1">
        <v>1</v>
      </c>
      <c r="BW29" s="1">
        <v>3</v>
      </c>
      <c r="BX29" s="1">
        <v>0</v>
      </c>
      <c r="BY29" s="1">
        <v>2</v>
      </c>
      <c r="BZ29" s="1">
        <v>0</v>
      </c>
      <c r="CA29" s="1">
        <v>0</v>
      </c>
      <c r="CB29" s="1">
        <v>0</v>
      </c>
      <c r="CC29" s="34">
        <f t="shared" ref="CC29:CC34" si="16">+BU29*(BV29*(BW29+BX29+BY29+BZ29+CA29+CB29))</f>
        <v>5</v>
      </c>
      <c r="CD29" s="22" t="s">
        <v>15</v>
      </c>
      <c r="CE29" s="1" t="s">
        <v>34</v>
      </c>
      <c r="CF29" s="1">
        <v>1</v>
      </c>
      <c r="CG29" s="1">
        <v>1</v>
      </c>
      <c r="CH29" s="1">
        <v>3</v>
      </c>
      <c r="CI29" s="1">
        <v>0</v>
      </c>
      <c r="CJ29" s="1">
        <v>2</v>
      </c>
      <c r="CK29" s="1">
        <v>0</v>
      </c>
      <c r="CL29" s="1">
        <v>0</v>
      </c>
      <c r="CM29" s="1">
        <v>0</v>
      </c>
      <c r="CN29" s="34">
        <f t="shared" ref="CN29:CN34" si="17">+CF29*(CG29*(CH29+CI29+CJ29+CK29+CL29+CM29))</f>
        <v>5</v>
      </c>
      <c r="CO29" s="52">
        <f t="shared" si="8"/>
        <v>40</v>
      </c>
      <c r="CP29" s="53">
        <f t="shared" si="9"/>
        <v>0</v>
      </c>
    </row>
    <row r="30" spans="1:131" x14ac:dyDescent="0.25">
      <c r="A30" s="72"/>
      <c r="B30" s="74"/>
      <c r="C30" s="74"/>
      <c r="D30" s="1" t="s">
        <v>69</v>
      </c>
      <c r="E30" s="22" t="s">
        <v>15</v>
      </c>
      <c r="F30" s="1" t="s">
        <v>34</v>
      </c>
      <c r="G30" s="1">
        <v>-1</v>
      </c>
      <c r="H30" s="1">
        <v>0.1</v>
      </c>
      <c r="I30" s="1">
        <v>1</v>
      </c>
      <c r="J30" s="1">
        <v>0</v>
      </c>
      <c r="K30" s="1">
        <v>1</v>
      </c>
      <c r="L30" s="1">
        <v>0</v>
      </c>
      <c r="M30" s="1">
        <v>0</v>
      </c>
      <c r="N30" s="1">
        <v>0</v>
      </c>
      <c r="O30" s="34">
        <f t="shared" si="10"/>
        <v>-0.2</v>
      </c>
      <c r="P30" s="22" t="s">
        <v>15</v>
      </c>
      <c r="Q30" s="1" t="s">
        <v>34</v>
      </c>
      <c r="R30" s="1">
        <v>-1</v>
      </c>
      <c r="S30" s="1">
        <v>0.1</v>
      </c>
      <c r="T30" s="1">
        <v>1</v>
      </c>
      <c r="U30" s="1">
        <v>0</v>
      </c>
      <c r="V30" s="1">
        <v>1</v>
      </c>
      <c r="W30" s="1">
        <v>0</v>
      </c>
      <c r="X30" s="1">
        <v>0</v>
      </c>
      <c r="Y30" s="1">
        <v>0</v>
      </c>
      <c r="Z30" s="34">
        <f t="shared" si="11"/>
        <v>-0.2</v>
      </c>
      <c r="AA30" s="22" t="s">
        <v>15</v>
      </c>
      <c r="AB30" s="1" t="s">
        <v>34</v>
      </c>
      <c r="AC30" s="1">
        <v>-1</v>
      </c>
      <c r="AD30" s="1">
        <v>0.1</v>
      </c>
      <c r="AE30" s="1">
        <v>1</v>
      </c>
      <c r="AF30" s="1">
        <v>0</v>
      </c>
      <c r="AG30" s="1">
        <v>1</v>
      </c>
      <c r="AH30" s="1">
        <v>0</v>
      </c>
      <c r="AI30" s="1">
        <v>0</v>
      </c>
      <c r="AJ30" s="1">
        <v>0</v>
      </c>
      <c r="AK30" s="34">
        <f t="shared" si="12"/>
        <v>-0.2</v>
      </c>
      <c r="AL30" s="22" t="s">
        <v>15</v>
      </c>
      <c r="AM30" s="1" t="s">
        <v>34</v>
      </c>
      <c r="AN30" s="1">
        <v>-1</v>
      </c>
      <c r="AO30" s="1">
        <v>0.1</v>
      </c>
      <c r="AP30" s="1">
        <v>1</v>
      </c>
      <c r="AQ30" s="1">
        <v>0</v>
      </c>
      <c r="AR30" s="1">
        <v>1</v>
      </c>
      <c r="AS30" s="1">
        <v>0</v>
      </c>
      <c r="AT30" s="1">
        <v>0</v>
      </c>
      <c r="AU30" s="1">
        <v>0</v>
      </c>
      <c r="AV30" s="34">
        <f t="shared" si="13"/>
        <v>-0.2</v>
      </c>
      <c r="AW30" s="22" t="s">
        <v>15</v>
      </c>
      <c r="AX30" s="1" t="s">
        <v>34</v>
      </c>
      <c r="AY30" s="1">
        <v>-1</v>
      </c>
      <c r="AZ30" s="1">
        <v>0.1</v>
      </c>
      <c r="BA30" s="1">
        <v>1</v>
      </c>
      <c r="BB30" s="1">
        <v>0</v>
      </c>
      <c r="BC30" s="1">
        <v>1</v>
      </c>
      <c r="BD30" s="1">
        <v>0</v>
      </c>
      <c r="BE30" s="1">
        <v>0</v>
      </c>
      <c r="BF30" s="1">
        <v>0</v>
      </c>
      <c r="BG30" s="34">
        <f t="shared" si="14"/>
        <v>-0.2</v>
      </c>
      <c r="BH30" s="22" t="s">
        <v>15</v>
      </c>
      <c r="BI30" s="1" t="s">
        <v>34</v>
      </c>
      <c r="BJ30" s="1">
        <v>-1</v>
      </c>
      <c r="BK30" s="1">
        <v>0.1</v>
      </c>
      <c r="BL30" s="1">
        <v>1</v>
      </c>
      <c r="BM30" s="1">
        <v>0</v>
      </c>
      <c r="BN30" s="1">
        <v>1</v>
      </c>
      <c r="BO30" s="1">
        <v>0</v>
      </c>
      <c r="BP30" s="1">
        <v>0</v>
      </c>
      <c r="BQ30" s="1">
        <v>0</v>
      </c>
      <c r="BR30" s="34">
        <f t="shared" si="15"/>
        <v>-0.2</v>
      </c>
      <c r="BS30" s="22" t="s">
        <v>15</v>
      </c>
      <c r="BT30" s="1" t="s">
        <v>34</v>
      </c>
      <c r="BU30" s="1">
        <v>-1</v>
      </c>
      <c r="BV30" s="1">
        <v>0.1</v>
      </c>
      <c r="BW30" s="1">
        <v>1</v>
      </c>
      <c r="BX30" s="1">
        <v>0</v>
      </c>
      <c r="BY30" s="1">
        <v>1</v>
      </c>
      <c r="BZ30" s="1">
        <v>0</v>
      </c>
      <c r="CA30" s="1">
        <v>0</v>
      </c>
      <c r="CB30" s="1">
        <v>0</v>
      </c>
      <c r="CC30" s="34">
        <f t="shared" si="16"/>
        <v>-0.2</v>
      </c>
      <c r="CD30" s="22" t="s">
        <v>15</v>
      </c>
      <c r="CE30" s="1" t="s">
        <v>34</v>
      </c>
      <c r="CF30" s="1">
        <v>-1</v>
      </c>
      <c r="CG30" s="1">
        <v>0.1</v>
      </c>
      <c r="CH30" s="1">
        <v>1</v>
      </c>
      <c r="CI30" s="1">
        <v>0</v>
      </c>
      <c r="CJ30" s="1">
        <v>1</v>
      </c>
      <c r="CK30" s="1">
        <v>0</v>
      </c>
      <c r="CL30" s="1">
        <v>0</v>
      </c>
      <c r="CM30" s="1">
        <v>0</v>
      </c>
      <c r="CN30" s="34">
        <f t="shared" si="17"/>
        <v>-0.2</v>
      </c>
      <c r="CO30" s="52">
        <f t="shared" si="8"/>
        <v>0</v>
      </c>
      <c r="CP30" s="53">
        <f t="shared" si="9"/>
        <v>-1.4</v>
      </c>
    </row>
    <row r="31" spans="1:131" x14ac:dyDescent="0.25">
      <c r="A31" s="72"/>
      <c r="B31" s="74"/>
      <c r="C31" s="9" t="s">
        <v>70</v>
      </c>
      <c r="D31" s="1" t="s">
        <v>71</v>
      </c>
      <c r="E31" s="22" t="s">
        <v>15</v>
      </c>
      <c r="F31" s="1" t="s">
        <v>34</v>
      </c>
      <c r="G31" s="1">
        <v>-1</v>
      </c>
      <c r="H31" s="1">
        <v>1</v>
      </c>
      <c r="I31" s="1">
        <v>2</v>
      </c>
      <c r="J31" s="1">
        <v>2</v>
      </c>
      <c r="K31" s="1">
        <v>3</v>
      </c>
      <c r="L31" s="1">
        <v>2</v>
      </c>
      <c r="M31" s="1">
        <v>3</v>
      </c>
      <c r="N31" s="1">
        <v>2</v>
      </c>
      <c r="O31" s="34">
        <f t="shared" si="10"/>
        <v>-14</v>
      </c>
      <c r="P31" s="22" t="s">
        <v>15</v>
      </c>
      <c r="Q31" s="1" t="s">
        <v>34</v>
      </c>
      <c r="R31" s="1">
        <v>-1</v>
      </c>
      <c r="S31" s="1">
        <v>1</v>
      </c>
      <c r="T31" s="1">
        <v>2</v>
      </c>
      <c r="U31" s="1">
        <v>2</v>
      </c>
      <c r="V31" s="1">
        <v>3</v>
      </c>
      <c r="W31" s="1">
        <v>2</v>
      </c>
      <c r="X31" s="1">
        <v>3</v>
      </c>
      <c r="Y31" s="1">
        <v>2</v>
      </c>
      <c r="Z31" s="34">
        <f t="shared" si="11"/>
        <v>-14</v>
      </c>
      <c r="AA31" s="22" t="s">
        <v>15</v>
      </c>
      <c r="AB31" s="1" t="s">
        <v>34</v>
      </c>
      <c r="AC31" s="1">
        <v>-1</v>
      </c>
      <c r="AD31" s="1">
        <v>1</v>
      </c>
      <c r="AE31" s="1">
        <v>2</v>
      </c>
      <c r="AF31" s="1">
        <v>2</v>
      </c>
      <c r="AG31" s="1">
        <v>3</v>
      </c>
      <c r="AH31" s="1">
        <v>2</v>
      </c>
      <c r="AI31" s="1">
        <v>3</v>
      </c>
      <c r="AJ31" s="1">
        <v>2</v>
      </c>
      <c r="AK31" s="34">
        <f t="shared" si="12"/>
        <v>-14</v>
      </c>
      <c r="AL31" s="22" t="s">
        <v>15</v>
      </c>
      <c r="AM31" s="1" t="s">
        <v>34</v>
      </c>
      <c r="AN31" s="1">
        <v>-1</v>
      </c>
      <c r="AO31" s="1">
        <v>1</v>
      </c>
      <c r="AP31" s="1">
        <v>2</v>
      </c>
      <c r="AQ31" s="1">
        <v>2</v>
      </c>
      <c r="AR31" s="1">
        <v>3</v>
      </c>
      <c r="AS31" s="1">
        <v>2</v>
      </c>
      <c r="AT31" s="1">
        <v>3</v>
      </c>
      <c r="AU31" s="1">
        <v>2</v>
      </c>
      <c r="AV31" s="34">
        <f t="shared" si="13"/>
        <v>-14</v>
      </c>
      <c r="AW31" s="22" t="s">
        <v>15</v>
      </c>
      <c r="AX31" s="1" t="s">
        <v>34</v>
      </c>
      <c r="AY31" s="1">
        <v>-1</v>
      </c>
      <c r="AZ31" s="1">
        <v>1</v>
      </c>
      <c r="BA31" s="1">
        <v>2</v>
      </c>
      <c r="BB31" s="1">
        <v>2</v>
      </c>
      <c r="BC31" s="1">
        <v>3</v>
      </c>
      <c r="BD31" s="1">
        <v>2</v>
      </c>
      <c r="BE31" s="1">
        <v>3</v>
      </c>
      <c r="BF31" s="1">
        <v>2</v>
      </c>
      <c r="BG31" s="34">
        <f t="shared" si="14"/>
        <v>-14</v>
      </c>
      <c r="BH31" s="22" t="s">
        <v>15</v>
      </c>
      <c r="BI31" s="1" t="s">
        <v>34</v>
      </c>
      <c r="BJ31" s="1">
        <v>-1</v>
      </c>
      <c r="BK31" s="1">
        <v>1</v>
      </c>
      <c r="BL31" s="1">
        <v>2</v>
      </c>
      <c r="BM31" s="1">
        <v>2</v>
      </c>
      <c r="BN31" s="1">
        <v>3</v>
      </c>
      <c r="BO31" s="1">
        <v>2</v>
      </c>
      <c r="BP31" s="1">
        <v>3</v>
      </c>
      <c r="BQ31" s="1">
        <v>2</v>
      </c>
      <c r="BR31" s="34">
        <f t="shared" si="15"/>
        <v>-14</v>
      </c>
      <c r="BS31" s="22" t="s">
        <v>15</v>
      </c>
      <c r="BT31" s="1" t="s">
        <v>34</v>
      </c>
      <c r="BU31" s="1">
        <v>-1</v>
      </c>
      <c r="BV31" s="1">
        <v>1</v>
      </c>
      <c r="BW31" s="1">
        <v>2</v>
      </c>
      <c r="BX31" s="1">
        <v>2</v>
      </c>
      <c r="BY31" s="1">
        <v>3</v>
      </c>
      <c r="BZ31" s="1">
        <v>2</v>
      </c>
      <c r="CA31" s="1">
        <v>3</v>
      </c>
      <c r="CB31" s="1">
        <v>2</v>
      </c>
      <c r="CC31" s="34">
        <f t="shared" si="16"/>
        <v>-14</v>
      </c>
      <c r="CD31" s="22" t="s">
        <v>15</v>
      </c>
      <c r="CE31" s="1" t="s">
        <v>34</v>
      </c>
      <c r="CF31" s="1">
        <v>-1</v>
      </c>
      <c r="CG31" s="1">
        <v>1</v>
      </c>
      <c r="CH31" s="1">
        <v>2</v>
      </c>
      <c r="CI31" s="1">
        <v>2</v>
      </c>
      <c r="CJ31" s="1">
        <v>3</v>
      </c>
      <c r="CK31" s="1">
        <v>2</v>
      </c>
      <c r="CL31" s="1">
        <v>3</v>
      </c>
      <c r="CM31" s="1">
        <v>2</v>
      </c>
      <c r="CN31" s="34">
        <f t="shared" si="17"/>
        <v>-14</v>
      </c>
      <c r="CO31" s="52">
        <f t="shared" si="8"/>
        <v>0</v>
      </c>
      <c r="CP31" s="53">
        <f t="shared" si="9"/>
        <v>-98</v>
      </c>
    </row>
    <row r="32" spans="1:131" x14ac:dyDescent="0.25">
      <c r="A32" s="72"/>
      <c r="B32" s="74" t="s">
        <v>72</v>
      </c>
      <c r="C32" s="73" t="s">
        <v>73</v>
      </c>
      <c r="D32" s="62" t="s">
        <v>168</v>
      </c>
      <c r="E32" s="22" t="s">
        <v>15</v>
      </c>
      <c r="F32" s="62" t="s">
        <v>34</v>
      </c>
      <c r="G32" s="1">
        <v>1</v>
      </c>
      <c r="H32" s="1">
        <v>0</v>
      </c>
      <c r="I32" s="1">
        <v>0</v>
      </c>
      <c r="J32" s="1">
        <v>2</v>
      </c>
      <c r="K32" s="1">
        <v>0</v>
      </c>
      <c r="L32" s="1">
        <v>0</v>
      </c>
      <c r="M32" s="1">
        <v>0</v>
      </c>
      <c r="N32" s="1">
        <v>0</v>
      </c>
      <c r="O32" s="34">
        <f t="shared" si="10"/>
        <v>0</v>
      </c>
      <c r="P32" s="22" t="s">
        <v>15</v>
      </c>
      <c r="Q32" s="62" t="s">
        <v>34</v>
      </c>
      <c r="R32" s="1">
        <v>1</v>
      </c>
      <c r="S32" s="1">
        <v>0</v>
      </c>
      <c r="T32" s="1">
        <v>0</v>
      </c>
      <c r="U32" s="1">
        <v>2</v>
      </c>
      <c r="V32" s="1">
        <v>0</v>
      </c>
      <c r="W32" s="1">
        <v>0</v>
      </c>
      <c r="X32" s="1">
        <v>0</v>
      </c>
      <c r="Y32" s="1">
        <v>0</v>
      </c>
      <c r="Z32" s="34">
        <f t="shared" si="11"/>
        <v>0</v>
      </c>
      <c r="AA32" s="22" t="s">
        <v>15</v>
      </c>
      <c r="AB32" s="62" t="s">
        <v>34</v>
      </c>
      <c r="AC32" s="1">
        <v>1</v>
      </c>
      <c r="AD32" s="1">
        <v>0</v>
      </c>
      <c r="AE32" s="1">
        <v>0</v>
      </c>
      <c r="AF32" s="1">
        <v>2</v>
      </c>
      <c r="AG32" s="1">
        <v>0</v>
      </c>
      <c r="AH32" s="1">
        <v>0</v>
      </c>
      <c r="AI32" s="1">
        <v>0</v>
      </c>
      <c r="AJ32" s="1">
        <v>0</v>
      </c>
      <c r="AK32" s="34">
        <f t="shared" si="12"/>
        <v>0</v>
      </c>
      <c r="AL32" s="22" t="s">
        <v>15</v>
      </c>
      <c r="AM32" s="62" t="s">
        <v>34</v>
      </c>
      <c r="AN32" s="1">
        <v>1</v>
      </c>
      <c r="AO32" s="1">
        <v>0</v>
      </c>
      <c r="AP32" s="1">
        <v>0</v>
      </c>
      <c r="AQ32" s="1">
        <v>2</v>
      </c>
      <c r="AR32" s="1">
        <v>0</v>
      </c>
      <c r="AS32" s="1">
        <v>0</v>
      </c>
      <c r="AT32" s="1">
        <v>0</v>
      </c>
      <c r="AU32" s="1">
        <v>0</v>
      </c>
      <c r="AV32" s="34">
        <f t="shared" si="13"/>
        <v>0</v>
      </c>
      <c r="AW32" s="22" t="s">
        <v>15</v>
      </c>
      <c r="AX32" s="62" t="s">
        <v>34</v>
      </c>
      <c r="AY32" s="1">
        <v>1</v>
      </c>
      <c r="AZ32" s="1">
        <v>0</v>
      </c>
      <c r="BA32" s="1">
        <v>0</v>
      </c>
      <c r="BB32" s="1">
        <v>2</v>
      </c>
      <c r="BC32" s="1">
        <v>0</v>
      </c>
      <c r="BD32" s="1">
        <v>0</v>
      </c>
      <c r="BE32" s="1">
        <v>0</v>
      </c>
      <c r="BF32" s="1">
        <v>0</v>
      </c>
      <c r="BG32" s="34">
        <f t="shared" si="14"/>
        <v>0</v>
      </c>
      <c r="BH32" s="22" t="s">
        <v>15</v>
      </c>
      <c r="BI32" s="62" t="s">
        <v>34</v>
      </c>
      <c r="BJ32" s="1">
        <v>1</v>
      </c>
      <c r="BK32" s="1">
        <v>0</v>
      </c>
      <c r="BL32" s="1">
        <v>0</v>
      </c>
      <c r="BM32" s="1">
        <v>2</v>
      </c>
      <c r="BN32" s="1">
        <v>0</v>
      </c>
      <c r="BO32" s="1">
        <v>0</v>
      </c>
      <c r="BP32" s="1">
        <v>0</v>
      </c>
      <c r="BQ32" s="1">
        <v>0</v>
      </c>
      <c r="BR32" s="34">
        <f t="shared" si="15"/>
        <v>0</v>
      </c>
      <c r="BS32" s="22" t="s">
        <v>15</v>
      </c>
      <c r="BT32" s="62" t="s">
        <v>34</v>
      </c>
      <c r="BU32" s="1">
        <v>1</v>
      </c>
      <c r="BV32" s="1">
        <v>0</v>
      </c>
      <c r="BW32" s="1">
        <v>0</v>
      </c>
      <c r="BX32" s="1">
        <v>2</v>
      </c>
      <c r="BY32" s="1">
        <v>0</v>
      </c>
      <c r="BZ32" s="1">
        <v>0</v>
      </c>
      <c r="CA32" s="1">
        <v>0</v>
      </c>
      <c r="CB32" s="1">
        <v>0</v>
      </c>
      <c r="CC32" s="34">
        <f t="shared" si="16"/>
        <v>0</v>
      </c>
      <c r="CD32" s="22" t="s">
        <v>15</v>
      </c>
      <c r="CE32" s="62" t="s">
        <v>34</v>
      </c>
      <c r="CF32" s="1">
        <v>1</v>
      </c>
      <c r="CG32" s="1">
        <v>0</v>
      </c>
      <c r="CH32" s="1">
        <v>0</v>
      </c>
      <c r="CI32" s="1">
        <v>2</v>
      </c>
      <c r="CJ32" s="1">
        <v>0</v>
      </c>
      <c r="CK32" s="1">
        <v>0</v>
      </c>
      <c r="CL32" s="1">
        <v>0</v>
      </c>
      <c r="CM32" s="1">
        <v>0</v>
      </c>
      <c r="CN32" s="34">
        <f t="shared" si="17"/>
        <v>0</v>
      </c>
      <c r="CO32" s="52">
        <f t="shared" si="8"/>
        <v>0</v>
      </c>
      <c r="CP32" s="53">
        <f t="shared" si="9"/>
        <v>0</v>
      </c>
    </row>
    <row r="33" spans="1:131" x14ac:dyDescent="0.25">
      <c r="A33" s="72"/>
      <c r="B33" s="74"/>
      <c r="C33" s="74"/>
      <c r="D33" s="62" t="s">
        <v>169</v>
      </c>
      <c r="E33" s="22" t="s">
        <v>15</v>
      </c>
      <c r="F33" s="62" t="s">
        <v>34</v>
      </c>
      <c r="G33" s="1">
        <v>1</v>
      </c>
      <c r="H33" s="1">
        <v>0</v>
      </c>
      <c r="I33" s="1">
        <v>0</v>
      </c>
      <c r="J33" s="1">
        <v>2</v>
      </c>
      <c r="K33" s="1">
        <v>0</v>
      </c>
      <c r="L33" s="1">
        <v>0</v>
      </c>
      <c r="M33" s="1">
        <v>0</v>
      </c>
      <c r="N33" s="1">
        <v>0</v>
      </c>
      <c r="O33" s="34">
        <f t="shared" si="10"/>
        <v>0</v>
      </c>
      <c r="P33" s="22" t="s">
        <v>15</v>
      </c>
      <c r="Q33" s="62" t="s">
        <v>34</v>
      </c>
      <c r="R33" s="1">
        <v>1</v>
      </c>
      <c r="S33" s="1">
        <v>0</v>
      </c>
      <c r="T33" s="1">
        <v>0</v>
      </c>
      <c r="U33" s="1">
        <v>2</v>
      </c>
      <c r="V33" s="1">
        <v>0</v>
      </c>
      <c r="W33" s="1">
        <v>0</v>
      </c>
      <c r="X33" s="1">
        <v>0</v>
      </c>
      <c r="Y33" s="1">
        <v>0</v>
      </c>
      <c r="Z33" s="34">
        <f t="shared" si="11"/>
        <v>0</v>
      </c>
      <c r="AA33" s="22" t="s">
        <v>15</v>
      </c>
      <c r="AB33" s="1" t="s">
        <v>32</v>
      </c>
      <c r="AC33" s="1">
        <v>1</v>
      </c>
      <c r="AD33" s="1">
        <v>0</v>
      </c>
      <c r="AE33" s="1">
        <v>0</v>
      </c>
      <c r="AF33" s="1">
        <v>2</v>
      </c>
      <c r="AG33" s="1">
        <v>0</v>
      </c>
      <c r="AH33" s="1">
        <v>0</v>
      </c>
      <c r="AI33" s="1">
        <v>0</v>
      </c>
      <c r="AJ33" s="1">
        <v>0</v>
      </c>
      <c r="AK33" s="34">
        <f t="shared" si="12"/>
        <v>0</v>
      </c>
      <c r="AL33" s="22" t="s">
        <v>15</v>
      </c>
      <c r="AM33" s="62" t="s">
        <v>34</v>
      </c>
      <c r="AN33" s="1">
        <v>1</v>
      </c>
      <c r="AO33" s="1">
        <v>0</v>
      </c>
      <c r="AP33" s="1">
        <v>0</v>
      </c>
      <c r="AQ33" s="1">
        <v>2</v>
      </c>
      <c r="AR33" s="1">
        <v>0</v>
      </c>
      <c r="AS33" s="1">
        <v>0</v>
      </c>
      <c r="AT33" s="1">
        <v>0</v>
      </c>
      <c r="AU33" s="1">
        <v>0</v>
      </c>
      <c r="AV33" s="34">
        <f t="shared" si="13"/>
        <v>0</v>
      </c>
      <c r="AW33" s="22" t="s">
        <v>15</v>
      </c>
      <c r="AX33" s="62" t="s">
        <v>34</v>
      </c>
      <c r="AY33" s="1">
        <v>1</v>
      </c>
      <c r="AZ33" s="1">
        <v>0</v>
      </c>
      <c r="BA33" s="1">
        <v>0</v>
      </c>
      <c r="BB33" s="1">
        <v>2</v>
      </c>
      <c r="BC33" s="1">
        <v>0</v>
      </c>
      <c r="BD33" s="1">
        <v>0</v>
      </c>
      <c r="BE33" s="1">
        <v>0</v>
      </c>
      <c r="BF33" s="1">
        <v>0</v>
      </c>
      <c r="BG33" s="34">
        <f t="shared" si="14"/>
        <v>0</v>
      </c>
      <c r="BH33" s="22" t="s">
        <v>15</v>
      </c>
      <c r="BI33" s="62" t="s">
        <v>34</v>
      </c>
      <c r="BJ33" s="1">
        <v>1</v>
      </c>
      <c r="BK33" s="1">
        <v>0</v>
      </c>
      <c r="BL33" s="1">
        <v>0</v>
      </c>
      <c r="BM33" s="1">
        <v>2</v>
      </c>
      <c r="BN33" s="1">
        <v>0</v>
      </c>
      <c r="BO33" s="1">
        <v>0</v>
      </c>
      <c r="BP33" s="1">
        <v>0</v>
      </c>
      <c r="BQ33" s="1">
        <v>0</v>
      </c>
      <c r="BR33" s="34">
        <f t="shared" si="15"/>
        <v>0</v>
      </c>
      <c r="BS33" s="22" t="s">
        <v>15</v>
      </c>
      <c r="BT33" s="62" t="s">
        <v>34</v>
      </c>
      <c r="BU33" s="1">
        <v>1</v>
      </c>
      <c r="BV33" s="1">
        <v>0</v>
      </c>
      <c r="BW33" s="1">
        <v>0</v>
      </c>
      <c r="BX33" s="1">
        <v>2</v>
      </c>
      <c r="BY33" s="1">
        <v>0</v>
      </c>
      <c r="BZ33" s="1">
        <v>0</v>
      </c>
      <c r="CA33" s="1">
        <v>0</v>
      </c>
      <c r="CB33" s="1">
        <v>0</v>
      </c>
      <c r="CC33" s="34">
        <f t="shared" si="16"/>
        <v>0</v>
      </c>
      <c r="CD33" s="22" t="s">
        <v>15</v>
      </c>
      <c r="CE33" s="62" t="s">
        <v>34</v>
      </c>
      <c r="CF33" s="1">
        <v>1</v>
      </c>
      <c r="CG33" s="1">
        <v>0</v>
      </c>
      <c r="CH33" s="1">
        <v>0</v>
      </c>
      <c r="CI33" s="1">
        <v>2</v>
      </c>
      <c r="CJ33" s="1">
        <v>0</v>
      </c>
      <c r="CK33" s="1">
        <v>0</v>
      </c>
      <c r="CL33" s="1">
        <v>0</v>
      </c>
      <c r="CM33" s="1">
        <v>0</v>
      </c>
      <c r="CN33" s="34">
        <f t="shared" si="17"/>
        <v>0</v>
      </c>
      <c r="CO33" s="52">
        <f t="shared" si="8"/>
        <v>0</v>
      </c>
      <c r="CP33" s="53">
        <f t="shared" si="9"/>
        <v>0</v>
      </c>
    </row>
    <row r="34" spans="1:131" x14ac:dyDescent="0.25">
      <c r="A34" s="72"/>
      <c r="B34" s="74"/>
      <c r="C34" s="9" t="s">
        <v>74</v>
      </c>
      <c r="D34" s="1" t="s">
        <v>75</v>
      </c>
      <c r="E34" s="22" t="s">
        <v>15</v>
      </c>
      <c r="F34" s="1" t="s">
        <v>34</v>
      </c>
      <c r="G34" s="1">
        <v>1</v>
      </c>
      <c r="H34" s="1">
        <v>1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34">
        <f t="shared" si="10"/>
        <v>0</v>
      </c>
      <c r="P34" s="22" t="s">
        <v>15</v>
      </c>
      <c r="Q34" s="1" t="s">
        <v>34</v>
      </c>
      <c r="R34" s="1">
        <v>1</v>
      </c>
      <c r="S34" s="1">
        <v>1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34">
        <f t="shared" si="11"/>
        <v>0</v>
      </c>
      <c r="AA34" s="22" t="s">
        <v>15</v>
      </c>
      <c r="AB34" s="1" t="s">
        <v>34</v>
      </c>
      <c r="AC34" s="1">
        <v>1</v>
      </c>
      <c r="AD34" s="1">
        <v>1</v>
      </c>
      <c r="AE34" s="1">
        <v>0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34">
        <f t="shared" si="12"/>
        <v>0</v>
      </c>
      <c r="AL34" s="22" t="s">
        <v>15</v>
      </c>
      <c r="AM34" s="1" t="s">
        <v>34</v>
      </c>
      <c r="AN34" s="1">
        <v>1</v>
      </c>
      <c r="AO34" s="1">
        <v>1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34">
        <f t="shared" si="13"/>
        <v>0</v>
      </c>
      <c r="AW34" s="22" t="s">
        <v>15</v>
      </c>
      <c r="AX34" s="1" t="s">
        <v>34</v>
      </c>
      <c r="AY34" s="1">
        <v>1</v>
      </c>
      <c r="AZ34" s="1">
        <v>1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34">
        <f t="shared" si="14"/>
        <v>0</v>
      </c>
      <c r="BH34" s="22" t="s">
        <v>15</v>
      </c>
      <c r="BI34" s="1" t="s">
        <v>34</v>
      </c>
      <c r="BJ34" s="1">
        <v>1</v>
      </c>
      <c r="BK34" s="1">
        <v>1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34">
        <f t="shared" si="15"/>
        <v>0</v>
      </c>
      <c r="BS34" s="22" t="s">
        <v>15</v>
      </c>
      <c r="BT34" s="1" t="s">
        <v>34</v>
      </c>
      <c r="BU34" s="1">
        <v>1</v>
      </c>
      <c r="BV34" s="1">
        <v>1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34">
        <f t="shared" si="16"/>
        <v>0</v>
      </c>
      <c r="CD34" s="22" t="s">
        <v>15</v>
      </c>
      <c r="CE34" s="1" t="s">
        <v>34</v>
      </c>
      <c r="CF34" s="1">
        <v>1</v>
      </c>
      <c r="CG34" s="1">
        <v>1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34">
        <f t="shared" si="17"/>
        <v>0</v>
      </c>
      <c r="CO34" s="52">
        <f t="shared" si="8"/>
        <v>0</v>
      </c>
      <c r="CP34" s="53">
        <f t="shared" si="9"/>
        <v>0</v>
      </c>
    </row>
    <row r="35" spans="1:131" s="2" customFormat="1" x14ac:dyDescent="0.25">
      <c r="A35" s="33"/>
      <c r="B35" s="35"/>
      <c r="C35" s="35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>
        <f>O31+O30</f>
        <v>-14.2</v>
      </c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>
        <f>Z31+Z30</f>
        <v>-14.2</v>
      </c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>
        <f>AK31+AK30</f>
        <v>-14.2</v>
      </c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>
        <f>AV31+AV30</f>
        <v>-14.2</v>
      </c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>
        <f>BG31+BG30</f>
        <v>-14.2</v>
      </c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>
        <f>CC31+CC30</f>
        <v>-14.2</v>
      </c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>
        <f>CN31+CN30</f>
        <v>-14.2</v>
      </c>
      <c r="CO35" s="54"/>
      <c r="CP35" s="55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</row>
    <row r="36" spans="1:131" s="2" customFormat="1" x14ac:dyDescent="0.25">
      <c r="A36" s="33"/>
      <c r="B36" s="35"/>
      <c r="C36" s="35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54"/>
      <c r="CP36" s="55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</row>
    <row r="37" spans="1:131" x14ac:dyDescent="0.25">
      <c r="A37" s="71" t="s">
        <v>170</v>
      </c>
      <c r="B37" s="74" t="s">
        <v>166</v>
      </c>
      <c r="C37" s="74" t="s">
        <v>78</v>
      </c>
      <c r="D37" s="1" t="s">
        <v>79</v>
      </c>
      <c r="E37" s="22" t="s">
        <v>15</v>
      </c>
      <c r="F37" s="1" t="s">
        <v>34</v>
      </c>
      <c r="G37" s="1">
        <v>-1</v>
      </c>
      <c r="H37" s="1">
        <v>1</v>
      </c>
      <c r="I37" s="1">
        <v>1</v>
      </c>
      <c r="J37" s="1">
        <v>3</v>
      </c>
      <c r="K37" s="1">
        <v>2</v>
      </c>
      <c r="L37" s="1">
        <v>3</v>
      </c>
      <c r="M37" s="1">
        <v>0</v>
      </c>
      <c r="N37" s="1">
        <v>1</v>
      </c>
      <c r="O37" s="34">
        <f>+G37*(H37*(I37+J37+K37+L37+M37+N37))</f>
        <v>-10</v>
      </c>
      <c r="P37" s="22" t="s">
        <v>15</v>
      </c>
      <c r="Q37" s="1" t="s">
        <v>34</v>
      </c>
      <c r="R37" s="1">
        <v>-1</v>
      </c>
      <c r="S37" s="1">
        <v>1</v>
      </c>
      <c r="T37" s="1">
        <v>1</v>
      </c>
      <c r="U37" s="1">
        <v>3</v>
      </c>
      <c r="V37" s="1">
        <v>2</v>
      </c>
      <c r="W37" s="1">
        <v>3</v>
      </c>
      <c r="X37" s="1">
        <v>0</v>
      </c>
      <c r="Y37" s="1">
        <v>1</v>
      </c>
      <c r="Z37" s="34">
        <f>+R37*(S37*(T37+U37+V37+W37+X37+Y37))</f>
        <v>-10</v>
      </c>
      <c r="AA37" s="22" t="s">
        <v>15</v>
      </c>
      <c r="AB37" s="1" t="s">
        <v>34</v>
      </c>
      <c r="AC37" s="1">
        <v>-1</v>
      </c>
      <c r="AD37" s="1">
        <v>1</v>
      </c>
      <c r="AE37" s="1">
        <v>1</v>
      </c>
      <c r="AF37" s="1">
        <v>3</v>
      </c>
      <c r="AG37" s="1">
        <v>2</v>
      </c>
      <c r="AH37" s="1">
        <v>3</v>
      </c>
      <c r="AI37" s="1">
        <v>0</v>
      </c>
      <c r="AJ37" s="1">
        <v>1</v>
      </c>
      <c r="AK37" s="34">
        <f>+AC37*(AD37*(AE37+AF37+AG37+AH37+AI37+AJ37))</f>
        <v>-10</v>
      </c>
      <c r="AL37" s="22" t="s">
        <v>15</v>
      </c>
      <c r="AM37" s="1" t="s">
        <v>34</v>
      </c>
      <c r="AN37" s="1">
        <v>-1</v>
      </c>
      <c r="AO37" s="1">
        <v>1</v>
      </c>
      <c r="AP37" s="1">
        <v>1</v>
      </c>
      <c r="AQ37" s="1">
        <v>3</v>
      </c>
      <c r="AR37" s="1">
        <v>2</v>
      </c>
      <c r="AS37" s="1">
        <v>3</v>
      </c>
      <c r="AT37" s="1">
        <v>0</v>
      </c>
      <c r="AU37" s="1">
        <v>1</v>
      </c>
      <c r="AV37" s="34">
        <f>+AN37*(AO37*(AP37+AQ37+AR37+AS37+AT37+AU37))</f>
        <v>-10</v>
      </c>
      <c r="AW37" s="22" t="s">
        <v>15</v>
      </c>
      <c r="AX37" s="1" t="s">
        <v>34</v>
      </c>
      <c r="AY37" s="1">
        <v>-1</v>
      </c>
      <c r="AZ37" s="1">
        <v>1</v>
      </c>
      <c r="BA37" s="1">
        <v>1</v>
      </c>
      <c r="BB37" s="1">
        <v>3</v>
      </c>
      <c r="BC37" s="1">
        <v>2</v>
      </c>
      <c r="BD37" s="1">
        <v>3</v>
      </c>
      <c r="BE37" s="1">
        <v>0</v>
      </c>
      <c r="BF37" s="1">
        <v>1</v>
      </c>
      <c r="BG37" s="34">
        <f>+AY37*(AZ37*(BA37+BB37+BC37+BD37+BE37+BF37))</f>
        <v>-10</v>
      </c>
      <c r="BH37" s="22" t="s">
        <v>15</v>
      </c>
      <c r="BI37" s="1" t="s">
        <v>34</v>
      </c>
      <c r="BJ37" s="1">
        <v>-1</v>
      </c>
      <c r="BK37" s="1">
        <v>1</v>
      </c>
      <c r="BL37" s="1">
        <v>1</v>
      </c>
      <c r="BM37" s="1">
        <v>3</v>
      </c>
      <c r="BN37" s="1">
        <v>2</v>
      </c>
      <c r="BO37" s="1">
        <v>3</v>
      </c>
      <c r="BP37" s="1">
        <v>0</v>
      </c>
      <c r="BQ37" s="1">
        <v>1</v>
      </c>
      <c r="BR37" s="34">
        <f>+BJ37*(BK37*(BL37+BM37+BN37+BO37+BP37+BQ37))</f>
        <v>-10</v>
      </c>
      <c r="BS37" s="22" t="s">
        <v>15</v>
      </c>
      <c r="BT37" s="1" t="s">
        <v>34</v>
      </c>
      <c r="BU37" s="1">
        <v>-1</v>
      </c>
      <c r="BV37" s="1">
        <v>1</v>
      </c>
      <c r="BW37" s="1">
        <v>1</v>
      </c>
      <c r="BX37" s="1">
        <v>3</v>
      </c>
      <c r="BY37" s="1">
        <v>2</v>
      </c>
      <c r="BZ37" s="1">
        <v>3</v>
      </c>
      <c r="CA37" s="1">
        <v>0</v>
      </c>
      <c r="CB37" s="1">
        <v>1</v>
      </c>
      <c r="CC37" s="34">
        <f>+BU37*(BV37*(BW37+BX37+BY37+BZ37+CA37+CB37))</f>
        <v>-10</v>
      </c>
      <c r="CD37" s="22" t="s">
        <v>15</v>
      </c>
      <c r="CE37" s="1" t="s">
        <v>34</v>
      </c>
      <c r="CF37" s="1">
        <v>-1</v>
      </c>
      <c r="CG37" s="1">
        <v>1</v>
      </c>
      <c r="CH37" s="1">
        <v>1</v>
      </c>
      <c r="CI37" s="1">
        <v>3</v>
      </c>
      <c r="CJ37" s="1">
        <v>2</v>
      </c>
      <c r="CK37" s="1">
        <v>3</v>
      </c>
      <c r="CL37" s="1">
        <v>0</v>
      </c>
      <c r="CM37" s="1">
        <v>1</v>
      </c>
      <c r="CN37" s="34">
        <f>+CF37*(CG37*(CH37+CI37+CJ37+CK37+CL37+CM37))</f>
        <v>-10</v>
      </c>
      <c r="CO37" s="52">
        <f t="shared" si="8"/>
        <v>0</v>
      </c>
      <c r="CP37" s="53">
        <f t="shared" si="9"/>
        <v>-70</v>
      </c>
    </row>
    <row r="38" spans="1:131" x14ac:dyDescent="0.25">
      <c r="A38" s="72"/>
      <c r="B38" s="74"/>
      <c r="C38" s="74"/>
      <c r="D38" s="1" t="s">
        <v>80</v>
      </c>
      <c r="E38" s="22" t="s">
        <v>15</v>
      </c>
      <c r="F38" s="1" t="s">
        <v>167</v>
      </c>
      <c r="G38" s="1">
        <v>-1</v>
      </c>
      <c r="H38" s="1">
        <v>0.1</v>
      </c>
      <c r="I38" s="1">
        <v>2</v>
      </c>
      <c r="J38" s="1">
        <v>3</v>
      </c>
      <c r="K38" s="1">
        <v>2</v>
      </c>
      <c r="L38" s="1">
        <v>3</v>
      </c>
      <c r="M38" s="1">
        <v>0</v>
      </c>
      <c r="N38" s="1">
        <v>1</v>
      </c>
      <c r="O38" s="34">
        <f>+G38*(H38*(I38+J38+K38+L38+M38+N38))</f>
        <v>-1.1000000000000001</v>
      </c>
      <c r="P38" s="22" t="s">
        <v>15</v>
      </c>
      <c r="Q38" s="1" t="s">
        <v>167</v>
      </c>
      <c r="R38" s="1">
        <v>-1</v>
      </c>
      <c r="S38" s="1">
        <v>0.1</v>
      </c>
      <c r="T38" s="1">
        <v>2</v>
      </c>
      <c r="U38" s="1">
        <v>3</v>
      </c>
      <c r="V38" s="1">
        <v>2</v>
      </c>
      <c r="W38" s="1">
        <v>3</v>
      </c>
      <c r="X38" s="1">
        <v>0</v>
      </c>
      <c r="Y38" s="1">
        <v>1</v>
      </c>
      <c r="Z38" s="34">
        <f>+R38*(S38*(T38+U38+V38+W38+X38+Y38))</f>
        <v>-1.1000000000000001</v>
      </c>
      <c r="AA38" s="22" t="s">
        <v>15</v>
      </c>
      <c r="AB38" s="1" t="s">
        <v>167</v>
      </c>
      <c r="AC38" s="1">
        <v>-1</v>
      </c>
      <c r="AD38" s="1">
        <v>0.1</v>
      </c>
      <c r="AE38" s="1">
        <v>2</v>
      </c>
      <c r="AF38" s="1">
        <v>3</v>
      </c>
      <c r="AG38" s="1">
        <v>2</v>
      </c>
      <c r="AH38" s="1">
        <v>3</v>
      </c>
      <c r="AI38" s="1">
        <v>0</v>
      </c>
      <c r="AJ38" s="1">
        <v>1</v>
      </c>
      <c r="AK38" s="34">
        <f>+AC38*(AD38*(AE38+AF38+AG38+AH38+AI38+AJ38))</f>
        <v>-1.1000000000000001</v>
      </c>
      <c r="AL38" s="22" t="s">
        <v>15</v>
      </c>
      <c r="AM38" s="1" t="s">
        <v>167</v>
      </c>
      <c r="AN38" s="1">
        <v>-1</v>
      </c>
      <c r="AO38" s="1">
        <v>0.1</v>
      </c>
      <c r="AP38" s="1">
        <v>2</v>
      </c>
      <c r="AQ38" s="1">
        <v>3</v>
      </c>
      <c r="AR38" s="1">
        <v>2</v>
      </c>
      <c r="AS38" s="1">
        <v>3</v>
      </c>
      <c r="AT38" s="1">
        <v>0</v>
      </c>
      <c r="AU38" s="1">
        <v>1</v>
      </c>
      <c r="AV38" s="34">
        <f>+AN38*(AO38*(AP38+AQ38+AR38+AS38+AT38+AU38))</f>
        <v>-1.1000000000000001</v>
      </c>
      <c r="AW38" s="22" t="s">
        <v>15</v>
      </c>
      <c r="AX38" s="1" t="s">
        <v>167</v>
      </c>
      <c r="AY38" s="1">
        <v>-1</v>
      </c>
      <c r="AZ38" s="1">
        <v>0.1</v>
      </c>
      <c r="BA38" s="1">
        <v>2</v>
      </c>
      <c r="BB38" s="1">
        <v>3</v>
      </c>
      <c r="BC38" s="1">
        <v>2</v>
      </c>
      <c r="BD38" s="1">
        <v>3</v>
      </c>
      <c r="BE38" s="1">
        <v>0</v>
      </c>
      <c r="BF38" s="1">
        <v>1</v>
      </c>
      <c r="BG38" s="34">
        <f>+AY38*(AZ38*(BA38+BB38+BC38+BD38+BE38+BF38))</f>
        <v>-1.1000000000000001</v>
      </c>
      <c r="BH38" s="22" t="s">
        <v>15</v>
      </c>
      <c r="BI38" s="1" t="s">
        <v>167</v>
      </c>
      <c r="BJ38" s="1">
        <v>-1</v>
      </c>
      <c r="BK38" s="1">
        <v>0.1</v>
      </c>
      <c r="BL38" s="1">
        <v>2</v>
      </c>
      <c r="BM38" s="1">
        <v>3</v>
      </c>
      <c r="BN38" s="1">
        <v>2</v>
      </c>
      <c r="BO38" s="1">
        <v>3</v>
      </c>
      <c r="BP38" s="1">
        <v>0</v>
      </c>
      <c r="BQ38" s="1">
        <v>1</v>
      </c>
      <c r="BR38" s="34">
        <f>+BJ38*(BK38*(BL38+BM38+BN38+BO38+BP38+BQ38))</f>
        <v>-1.1000000000000001</v>
      </c>
      <c r="BS38" s="22" t="s">
        <v>15</v>
      </c>
      <c r="BT38" s="1" t="s">
        <v>167</v>
      </c>
      <c r="BU38" s="1">
        <v>-1</v>
      </c>
      <c r="BV38" s="1">
        <v>0.1</v>
      </c>
      <c r="BW38" s="1">
        <v>2</v>
      </c>
      <c r="BX38" s="1">
        <v>3</v>
      </c>
      <c r="BY38" s="1">
        <v>2</v>
      </c>
      <c r="BZ38" s="1">
        <v>3</v>
      </c>
      <c r="CA38" s="1">
        <v>0</v>
      </c>
      <c r="CB38" s="1">
        <v>1</v>
      </c>
      <c r="CC38" s="34">
        <f>+BU38*(BV38*(BW38+BX38+BY38+BZ38+CA38+CB38))</f>
        <v>-1.1000000000000001</v>
      </c>
      <c r="CD38" s="22" t="s">
        <v>15</v>
      </c>
      <c r="CE38" s="1" t="s">
        <v>167</v>
      </c>
      <c r="CF38" s="1">
        <v>-1</v>
      </c>
      <c r="CG38" s="1">
        <v>0.1</v>
      </c>
      <c r="CH38" s="1">
        <v>2</v>
      </c>
      <c r="CI38" s="1">
        <v>3</v>
      </c>
      <c r="CJ38" s="1">
        <v>2</v>
      </c>
      <c r="CK38" s="1">
        <v>3</v>
      </c>
      <c r="CL38" s="1">
        <v>0</v>
      </c>
      <c r="CM38" s="1">
        <v>1</v>
      </c>
      <c r="CN38" s="34">
        <f>+CF38*(CG38*(CH38+CI38+CJ38+CK38+CL38+CM38))</f>
        <v>-1.1000000000000001</v>
      </c>
      <c r="CO38" s="52">
        <f t="shared" si="8"/>
        <v>0</v>
      </c>
      <c r="CP38" s="53">
        <f t="shared" si="9"/>
        <v>-7.6999999999999993</v>
      </c>
    </row>
    <row r="39" spans="1:131" x14ac:dyDescent="0.25">
      <c r="A39" s="72"/>
      <c r="B39" s="74"/>
      <c r="C39" s="9" t="s">
        <v>81</v>
      </c>
      <c r="D39" s="1" t="s">
        <v>165</v>
      </c>
      <c r="E39" s="22" t="s">
        <v>15</v>
      </c>
      <c r="F39" s="1" t="s">
        <v>34</v>
      </c>
      <c r="G39" s="1">
        <v>-1</v>
      </c>
      <c r="H39" s="1">
        <v>1</v>
      </c>
      <c r="I39" s="1">
        <v>2</v>
      </c>
      <c r="J39" s="1">
        <v>3</v>
      </c>
      <c r="K39" s="1">
        <v>2</v>
      </c>
      <c r="L39" s="1">
        <v>3</v>
      </c>
      <c r="M39" s="1">
        <v>0</v>
      </c>
      <c r="N39" s="1">
        <v>1</v>
      </c>
      <c r="O39" s="34">
        <f>+G39*(H39*(I39+J39+K39+L39+M39+N39))</f>
        <v>-11</v>
      </c>
      <c r="P39" s="22" t="s">
        <v>15</v>
      </c>
      <c r="Q39" s="1" t="s">
        <v>34</v>
      </c>
      <c r="R39" s="1">
        <v>-1</v>
      </c>
      <c r="S39" s="1">
        <v>1</v>
      </c>
      <c r="T39" s="1">
        <v>2</v>
      </c>
      <c r="U39" s="1">
        <v>3</v>
      </c>
      <c r="V39" s="1">
        <v>2</v>
      </c>
      <c r="W39" s="1">
        <v>3</v>
      </c>
      <c r="X39" s="1">
        <v>0</v>
      </c>
      <c r="Y39" s="1">
        <v>1</v>
      </c>
      <c r="Z39" s="34">
        <f>+R39*(S39*(T39+U39+V39+W39+X39+Y39))</f>
        <v>-11</v>
      </c>
      <c r="AA39" s="22" t="s">
        <v>15</v>
      </c>
      <c r="AB39" s="1" t="s">
        <v>34</v>
      </c>
      <c r="AC39" s="1">
        <v>-1</v>
      </c>
      <c r="AD39" s="1">
        <v>1</v>
      </c>
      <c r="AE39" s="1">
        <v>2</v>
      </c>
      <c r="AF39" s="1">
        <v>3</v>
      </c>
      <c r="AG39" s="1">
        <v>2</v>
      </c>
      <c r="AH39" s="1">
        <v>3</v>
      </c>
      <c r="AI39" s="1">
        <v>0</v>
      </c>
      <c r="AJ39" s="1">
        <v>1</v>
      </c>
      <c r="AK39" s="34">
        <f>+AC39*(AD39*(AE39+AF39+AG39+AH39+AI39+AJ39))</f>
        <v>-11</v>
      </c>
      <c r="AL39" s="22" t="s">
        <v>15</v>
      </c>
      <c r="AM39" s="1" t="s">
        <v>34</v>
      </c>
      <c r="AN39" s="1">
        <v>-1</v>
      </c>
      <c r="AO39" s="1">
        <v>1</v>
      </c>
      <c r="AP39" s="1">
        <v>2</v>
      </c>
      <c r="AQ39" s="1">
        <v>3</v>
      </c>
      <c r="AR39" s="1">
        <v>2</v>
      </c>
      <c r="AS39" s="1">
        <v>3</v>
      </c>
      <c r="AT39" s="1">
        <v>0</v>
      </c>
      <c r="AU39" s="1">
        <v>1</v>
      </c>
      <c r="AV39" s="34">
        <f>+AN39*(AO39*(AP39+AQ39+AR39+AS39+AT39+AU39))</f>
        <v>-11</v>
      </c>
      <c r="AW39" s="22" t="s">
        <v>15</v>
      </c>
      <c r="AX39" s="1" t="s">
        <v>34</v>
      </c>
      <c r="AY39" s="1">
        <v>-1</v>
      </c>
      <c r="AZ39" s="1">
        <v>1</v>
      </c>
      <c r="BA39" s="1">
        <v>2</v>
      </c>
      <c r="BB39" s="1">
        <v>3</v>
      </c>
      <c r="BC39" s="1">
        <v>2</v>
      </c>
      <c r="BD39" s="1">
        <v>3</v>
      </c>
      <c r="BE39" s="1">
        <v>0</v>
      </c>
      <c r="BF39" s="1">
        <v>1</v>
      </c>
      <c r="BG39" s="34">
        <f>+AY39*(AZ39*(BA39+BB39+BC39+BD39+BE39+BF39))</f>
        <v>-11</v>
      </c>
      <c r="BH39" s="22" t="s">
        <v>15</v>
      </c>
      <c r="BI39" s="1" t="s">
        <v>34</v>
      </c>
      <c r="BJ39" s="1">
        <v>-1</v>
      </c>
      <c r="BK39" s="1">
        <v>1</v>
      </c>
      <c r="BL39" s="1">
        <v>2</v>
      </c>
      <c r="BM39" s="1">
        <v>3</v>
      </c>
      <c r="BN39" s="1">
        <v>2</v>
      </c>
      <c r="BO39" s="1">
        <v>3</v>
      </c>
      <c r="BP39" s="1">
        <v>0</v>
      </c>
      <c r="BQ39" s="1">
        <v>1</v>
      </c>
      <c r="BR39" s="34">
        <f>+BJ39*(BK39*(BL39+BM39+BN39+BO39+BP39+BQ39))</f>
        <v>-11</v>
      </c>
      <c r="BS39" s="22" t="s">
        <v>15</v>
      </c>
      <c r="BT39" s="1" t="s">
        <v>34</v>
      </c>
      <c r="BU39" s="1">
        <v>-1</v>
      </c>
      <c r="BV39" s="1">
        <v>1</v>
      </c>
      <c r="BW39" s="1">
        <v>2</v>
      </c>
      <c r="BX39" s="1">
        <v>3</v>
      </c>
      <c r="BY39" s="1">
        <v>2</v>
      </c>
      <c r="BZ39" s="1">
        <v>3</v>
      </c>
      <c r="CA39" s="1">
        <v>0</v>
      </c>
      <c r="CB39" s="1">
        <v>1</v>
      </c>
      <c r="CC39" s="34">
        <f>+BU39*(BV39*(BW39+BX39+BY39+BZ39+CA39+CB39))</f>
        <v>-11</v>
      </c>
      <c r="CD39" s="22" t="s">
        <v>15</v>
      </c>
      <c r="CE39" s="1" t="s">
        <v>34</v>
      </c>
      <c r="CF39" s="1">
        <v>-1</v>
      </c>
      <c r="CG39" s="1">
        <v>1</v>
      </c>
      <c r="CH39" s="1">
        <v>2</v>
      </c>
      <c r="CI39" s="1">
        <v>3</v>
      </c>
      <c r="CJ39" s="1">
        <v>2</v>
      </c>
      <c r="CK39" s="1">
        <v>3</v>
      </c>
      <c r="CL39" s="1">
        <v>0</v>
      </c>
      <c r="CM39" s="1">
        <v>1</v>
      </c>
      <c r="CN39" s="34">
        <f>+CF39*(CG39*(CH39+CI39+CJ39+CK39+CL39+CM39))</f>
        <v>-11</v>
      </c>
      <c r="CO39" s="52">
        <f t="shared" si="8"/>
        <v>0</v>
      </c>
      <c r="CP39" s="53">
        <f t="shared" si="9"/>
        <v>-77</v>
      </c>
    </row>
    <row r="40" spans="1:131" ht="15.75" thickBot="1" x14ac:dyDescent="0.3">
      <c r="A40" s="64"/>
      <c r="B40" s="65"/>
      <c r="C40" s="65"/>
      <c r="D40" s="66"/>
      <c r="E40" s="67"/>
      <c r="F40" s="66"/>
      <c r="G40" s="66"/>
      <c r="H40" s="66"/>
      <c r="I40" s="66"/>
      <c r="J40" s="66"/>
      <c r="K40" s="66"/>
      <c r="L40" s="66"/>
      <c r="M40" s="66"/>
      <c r="N40" s="66"/>
      <c r="O40" s="34">
        <f>SUM(O37:O39)</f>
        <v>-22.1</v>
      </c>
      <c r="P40" s="67"/>
      <c r="Q40" s="66"/>
      <c r="R40" s="66"/>
      <c r="S40" s="66"/>
      <c r="T40" s="66"/>
      <c r="U40" s="66"/>
      <c r="V40" s="66"/>
      <c r="W40" s="66"/>
      <c r="X40" s="66"/>
      <c r="Y40" s="66"/>
      <c r="Z40" s="34">
        <f>SUM(Z37:Z39)</f>
        <v>-22.1</v>
      </c>
      <c r="AA40" s="67"/>
      <c r="AB40" s="66"/>
      <c r="AC40" s="66"/>
      <c r="AD40" s="66"/>
      <c r="AE40" s="66"/>
      <c r="AF40" s="66"/>
      <c r="AG40" s="66"/>
      <c r="AH40" s="66"/>
      <c r="AI40" s="66"/>
      <c r="AJ40" s="66"/>
      <c r="AK40" s="34">
        <f>SUM(AK37:AK39)</f>
        <v>-22.1</v>
      </c>
      <c r="AL40" s="67"/>
      <c r="AM40" s="66"/>
      <c r="AN40" s="66"/>
      <c r="AO40" s="66"/>
      <c r="AP40" s="66"/>
      <c r="AQ40" s="66"/>
      <c r="AR40" s="66"/>
      <c r="AS40" s="66"/>
      <c r="AT40" s="66"/>
      <c r="AU40" s="66"/>
      <c r="AV40" s="34">
        <f>SUM(AV37:AV39)</f>
        <v>-22.1</v>
      </c>
      <c r="AW40" s="67"/>
      <c r="AX40" s="66"/>
      <c r="AY40" s="66"/>
      <c r="AZ40" s="66"/>
      <c r="BA40" s="66"/>
      <c r="BB40" s="66"/>
      <c r="BC40" s="66"/>
      <c r="BD40" s="66"/>
      <c r="BE40" s="66"/>
      <c r="BF40" s="66"/>
      <c r="BG40" s="34">
        <f>SUM(BG37:BG39)</f>
        <v>-22.1</v>
      </c>
      <c r="BH40" s="67"/>
      <c r="BI40" s="66"/>
      <c r="BJ40" s="66"/>
      <c r="BK40" s="66"/>
      <c r="BL40" s="66"/>
      <c r="BM40" s="66"/>
      <c r="BN40" s="66"/>
      <c r="BO40" s="66"/>
      <c r="BP40" s="66"/>
      <c r="BQ40" s="66"/>
      <c r="BR40" s="34">
        <f>SUM(BR37:BR39)</f>
        <v>-22.1</v>
      </c>
      <c r="BS40" s="67"/>
      <c r="BT40" s="66"/>
      <c r="BU40" s="66"/>
      <c r="BV40" s="66"/>
      <c r="BW40" s="66"/>
      <c r="BX40" s="66"/>
      <c r="BY40" s="66"/>
      <c r="BZ40" s="66"/>
      <c r="CA40" s="66"/>
      <c r="CB40" s="66"/>
      <c r="CC40" s="34">
        <f>SUM(CC37:CC39)</f>
        <v>-22.1</v>
      </c>
      <c r="CD40" s="67"/>
      <c r="CE40" s="66"/>
      <c r="CF40" s="66"/>
      <c r="CG40" s="66"/>
      <c r="CH40" s="66"/>
      <c r="CI40" s="66"/>
      <c r="CJ40" s="66"/>
      <c r="CK40" s="66"/>
      <c r="CL40" s="66"/>
      <c r="CM40" s="66"/>
      <c r="CN40" s="34">
        <f>SUM(CN37:CN39)</f>
        <v>-22.1</v>
      </c>
      <c r="CO40" s="54"/>
      <c r="CP40" s="55"/>
    </row>
    <row r="41" spans="1:131" s="2" customFormat="1" ht="15.75" thickBot="1" x14ac:dyDescent="0.3">
      <c r="A41" s="36" t="s">
        <v>26</v>
      </c>
      <c r="B41" s="37"/>
      <c r="C41" s="37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9"/>
      <c r="O41" s="40">
        <f>SUM(N43:N78)</f>
        <v>8</v>
      </c>
      <c r="P41" s="41"/>
      <c r="Q41" s="68"/>
      <c r="R41" s="69"/>
      <c r="S41" s="69"/>
      <c r="T41" s="69"/>
      <c r="U41" s="69"/>
      <c r="V41" s="69"/>
      <c r="W41" s="69"/>
      <c r="X41" s="69"/>
      <c r="Y41" s="70"/>
      <c r="Z41" s="40">
        <f>SUM(Y43:Y79)</f>
        <v>8</v>
      </c>
      <c r="AA41" s="41"/>
      <c r="AB41" s="68"/>
      <c r="AC41" s="69"/>
      <c r="AD41" s="69"/>
      <c r="AE41" s="69"/>
      <c r="AF41" s="69"/>
      <c r="AG41" s="69"/>
      <c r="AH41" s="69"/>
      <c r="AI41" s="69"/>
      <c r="AJ41" s="70"/>
      <c r="AK41" s="40">
        <f>SUM(AJ43:AJ79)</f>
        <v>6</v>
      </c>
      <c r="AL41" s="41"/>
      <c r="AM41" s="68"/>
      <c r="AN41" s="69"/>
      <c r="AO41" s="69"/>
      <c r="AP41" s="69"/>
      <c r="AQ41" s="69"/>
      <c r="AR41" s="69"/>
      <c r="AS41" s="69"/>
      <c r="AT41" s="69"/>
      <c r="AU41" s="70"/>
      <c r="AV41" s="40">
        <f>SUM(AU43:AU79)</f>
        <v>7</v>
      </c>
      <c r="AW41" s="41"/>
      <c r="AX41" s="68"/>
      <c r="AY41" s="69"/>
      <c r="AZ41" s="69"/>
      <c r="BA41" s="69"/>
      <c r="BB41" s="69"/>
      <c r="BC41" s="69"/>
      <c r="BD41" s="69"/>
      <c r="BE41" s="69"/>
      <c r="BF41" s="70"/>
      <c r="BG41" s="40">
        <f>SUM(BF43:BF79)</f>
        <v>6</v>
      </c>
      <c r="BH41" s="41"/>
      <c r="BI41" s="68"/>
      <c r="BJ41" s="69"/>
      <c r="BK41" s="69"/>
      <c r="BL41" s="69"/>
      <c r="BM41" s="69"/>
      <c r="BN41" s="69"/>
      <c r="BO41" s="69"/>
      <c r="BP41" s="69"/>
      <c r="BQ41" s="70"/>
      <c r="BR41" s="40">
        <f>SUM(BQ43:BQ79)</f>
        <v>6.2</v>
      </c>
      <c r="BS41" s="41"/>
      <c r="BT41" s="68"/>
      <c r="BU41" s="69"/>
      <c r="BV41" s="69"/>
      <c r="BW41" s="69"/>
      <c r="BX41" s="69"/>
      <c r="BY41" s="69"/>
      <c r="BZ41" s="69"/>
      <c r="CA41" s="69"/>
      <c r="CB41" s="70"/>
      <c r="CC41" s="40">
        <f>SUM(CB43:CB79)</f>
        <v>5.9</v>
      </c>
      <c r="CD41" s="41"/>
      <c r="CE41" s="68"/>
      <c r="CF41" s="69"/>
      <c r="CG41" s="69"/>
      <c r="CH41" s="69"/>
      <c r="CI41" s="69"/>
      <c r="CJ41" s="69"/>
      <c r="CK41" s="69"/>
      <c r="CL41" s="69"/>
      <c r="CM41" s="70"/>
      <c r="CN41" s="41">
        <f>SUM(CM43:CM79)</f>
        <v>6</v>
      </c>
      <c r="CO41" s="58"/>
      <c r="CP41" s="6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</row>
    <row r="42" spans="1:131" s="2" customFormat="1" ht="15.75" thickBot="1" x14ac:dyDescent="0.3">
      <c r="A42" s="36" t="s">
        <v>27</v>
      </c>
      <c r="B42" s="37"/>
      <c r="C42" s="37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9"/>
      <c r="O42" s="42">
        <f>SUM(O43:O78)</f>
        <v>-140.69999999999999</v>
      </c>
      <c r="P42" s="43"/>
      <c r="Q42" s="68"/>
      <c r="R42" s="69"/>
      <c r="S42" s="69"/>
      <c r="T42" s="69"/>
      <c r="U42" s="69"/>
      <c r="V42" s="69"/>
      <c r="W42" s="69"/>
      <c r="X42" s="69"/>
      <c r="Y42" s="70"/>
      <c r="Z42" s="42">
        <f>SUM(Z43:Z79)</f>
        <v>-140.19999999999999</v>
      </c>
      <c r="AA42" s="43"/>
      <c r="AB42" s="68"/>
      <c r="AC42" s="69"/>
      <c r="AD42" s="69"/>
      <c r="AE42" s="69"/>
      <c r="AF42" s="69"/>
      <c r="AG42" s="69"/>
      <c r="AH42" s="69"/>
      <c r="AI42" s="69"/>
      <c r="AJ42" s="70"/>
      <c r="AK42" s="42">
        <f>SUM(AK43:AK79)</f>
        <v>-142.99999999999997</v>
      </c>
      <c r="AL42" s="43"/>
      <c r="AM42" s="68"/>
      <c r="AN42" s="69"/>
      <c r="AO42" s="69"/>
      <c r="AP42" s="69"/>
      <c r="AQ42" s="69"/>
      <c r="AR42" s="69"/>
      <c r="AS42" s="69"/>
      <c r="AT42" s="69"/>
      <c r="AU42" s="70"/>
      <c r="AV42" s="42">
        <f>SUM(AV43:AV79)</f>
        <v>-155.69999999999999</v>
      </c>
      <c r="AW42" s="43"/>
      <c r="AX42" s="68"/>
      <c r="AY42" s="69"/>
      <c r="AZ42" s="69"/>
      <c r="BA42" s="69"/>
      <c r="BB42" s="69"/>
      <c r="BC42" s="69"/>
      <c r="BD42" s="69"/>
      <c r="BE42" s="69"/>
      <c r="BF42" s="70"/>
      <c r="BG42" s="42">
        <f>SUM(BG43:BG79)</f>
        <v>-133.69999999999999</v>
      </c>
      <c r="BH42" s="43"/>
      <c r="BI42" s="68"/>
      <c r="BJ42" s="69"/>
      <c r="BK42" s="69"/>
      <c r="BL42" s="69"/>
      <c r="BM42" s="69"/>
      <c r="BN42" s="69"/>
      <c r="BO42" s="69"/>
      <c r="BP42" s="69"/>
      <c r="BQ42" s="70"/>
      <c r="BR42" s="42">
        <f>SUM(BR43:BR79)</f>
        <v>-140.69999999999999</v>
      </c>
      <c r="BS42" s="43"/>
      <c r="BT42" s="68"/>
      <c r="BU42" s="69"/>
      <c r="BV42" s="69"/>
      <c r="BW42" s="69"/>
      <c r="BX42" s="69"/>
      <c r="BY42" s="69"/>
      <c r="BZ42" s="69"/>
      <c r="CA42" s="69"/>
      <c r="CB42" s="70"/>
      <c r="CC42" s="42">
        <f>SUM(CC43:CC79)</f>
        <v>-136.5</v>
      </c>
      <c r="CD42" s="43"/>
      <c r="CE42" s="68"/>
      <c r="CF42" s="69"/>
      <c r="CG42" s="69"/>
      <c r="CH42" s="69"/>
      <c r="CI42" s="69"/>
      <c r="CJ42" s="69"/>
      <c r="CK42" s="69"/>
      <c r="CL42" s="69"/>
      <c r="CM42" s="70"/>
      <c r="CN42" s="43">
        <f>SUM(CN43:CN79)</f>
        <v>-134.6</v>
      </c>
      <c r="CO42" s="59"/>
      <c r="CP42" s="60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</row>
    <row r="43" spans="1:131" s="46" customFormat="1" x14ac:dyDescent="0.25">
      <c r="N43" s="46">
        <f>IF(G4=1,O4,0)</f>
        <v>0</v>
      </c>
      <c r="O43" s="46">
        <f>IF(G4=-1,O4,0)</f>
        <v>-11.200000000000001</v>
      </c>
      <c r="Y43" s="46">
        <f>IF(R4=1,Z4,0)</f>
        <v>0</v>
      </c>
      <c r="Z43" s="46">
        <f>IF(R4=-1,Z4,0)</f>
        <v>-11.200000000000001</v>
      </c>
      <c r="AJ43" s="46">
        <f>IF(AC4=1,AK4,0)</f>
        <v>0</v>
      </c>
      <c r="AK43" s="46">
        <f>IF(AC4=-1,AK4,0)</f>
        <v>-12</v>
      </c>
      <c r="AU43" s="46">
        <f>IF(AN4=1,AV4,0)</f>
        <v>0</v>
      </c>
      <c r="AV43" s="46">
        <f>IF(AN4=-1,AV4,0)</f>
        <v>-11.200000000000001</v>
      </c>
      <c r="BF43" s="46">
        <f>IF(AY4=1,BG4,0)</f>
        <v>0</v>
      </c>
      <c r="BG43" s="46">
        <f>IF(AY4=-1,BG4,0)</f>
        <v>-9.6000000000000014</v>
      </c>
      <c r="BQ43" s="46">
        <f>IF(BJ4=1,BR4,0)</f>
        <v>0</v>
      </c>
      <c r="BR43" s="46">
        <f>IF(BJ4=-1,BR4,0)</f>
        <v>-11.200000000000001</v>
      </c>
      <c r="CB43" s="46">
        <f>IF(BU4=1,CC4,0)</f>
        <v>0</v>
      </c>
      <c r="CC43" s="46">
        <f>IF(BU4=-1,CC4,0)</f>
        <v>-9.6000000000000014</v>
      </c>
      <c r="CM43" s="46">
        <f>IF(CF4=1,CN4,0)</f>
        <v>0</v>
      </c>
      <c r="CN43" s="46">
        <f>IF(CF4=-1,CN4,0)</f>
        <v>-9.6000000000000014</v>
      </c>
    </row>
    <row r="44" spans="1:131" s="46" customFormat="1" x14ac:dyDescent="0.25">
      <c r="A44" s="47"/>
      <c r="N44" s="46">
        <f t="shared" ref="N44:N78" si="18">IF(G5=1,O5,0)</f>
        <v>0</v>
      </c>
      <c r="O44" s="46">
        <f t="shared" ref="O44:O78" si="19">IF(G5=-1,O5,0)</f>
        <v>-9.1</v>
      </c>
      <c r="Y44" s="46">
        <f t="shared" ref="Y44:Y78" si="20">IF(R5=1,Z5,0)</f>
        <v>0</v>
      </c>
      <c r="Z44" s="46">
        <f t="shared" ref="Z44:Z78" si="21">IF(R5=-1,Z5,0)</f>
        <v>-9.1</v>
      </c>
      <c r="AJ44" s="46">
        <f t="shared" ref="AJ44:AJ78" si="22">IF(AC5=1,AK5,0)</f>
        <v>0</v>
      </c>
      <c r="AK44" s="46">
        <f t="shared" ref="AK44:AK78" si="23">IF(AC5=-1,AK5,0)</f>
        <v>-9.1</v>
      </c>
      <c r="AU44" s="46">
        <f t="shared" ref="AU44:AU78" si="24">IF(AN5=1,AV5,0)</f>
        <v>0</v>
      </c>
      <c r="AV44" s="46">
        <f t="shared" ref="AV44:AV78" si="25">IF(AN5=-1,AV5,0)</f>
        <v>-9.1</v>
      </c>
      <c r="BF44" s="46">
        <f t="shared" ref="BF44:BF78" si="26">IF(AY5=1,BG5,0)</f>
        <v>0</v>
      </c>
      <c r="BG44" s="46">
        <f t="shared" ref="BG44:BG77" si="27">IF(AY5=-1,BG5,0)</f>
        <v>-7.6999999999999993</v>
      </c>
      <c r="BQ44" s="46">
        <f t="shared" ref="BQ44:BQ78" si="28">IF(BJ5=1,BR5,0)</f>
        <v>0</v>
      </c>
      <c r="BR44" s="46">
        <f t="shared" ref="BR44:BR78" si="29">IF(BJ5=-1,BR5,0)</f>
        <v>-9.1</v>
      </c>
      <c r="CB44" s="46">
        <f t="shared" ref="CB44:CB78" si="30">IF(BU5=1,CC5,0)</f>
        <v>0</v>
      </c>
      <c r="CC44" s="46">
        <f t="shared" ref="CC44:CC78" si="31">IF(BU5=-1,CC5,0)</f>
        <v>-7.6999999999999993</v>
      </c>
      <c r="CM44" s="46">
        <f t="shared" ref="CM44:CM78" si="32">IF(CF5=1,CN5,0)</f>
        <v>0</v>
      </c>
      <c r="CN44" s="46">
        <f>IF(CF5=-1,CN5,0)</f>
        <v>-7.6999999999999993</v>
      </c>
    </row>
    <row r="45" spans="1:131" s="46" customFormat="1" x14ac:dyDescent="0.25">
      <c r="N45" s="46">
        <f t="shared" si="18"/>
        <v>0</v>
      </c>
      <c r="O45" s="46">
        <f t="shared" si="19"/>
        <v>-12.6</v>
      </c>
      <c r="Y45" s="46">
        <f t="shared" si="20"/>
        <v>0</v>
      </c>
      <c r="Z45" s="46">
        <f t="shared" si="21"/>
        <v>-12.6</v>
      </c>
      <c r="AJ45" s="46">
        <f t="shared" si="22"/>
        <v>0</v>
      </c>
      <c r="AK45" s="46">
        <f t="shared" si="23"/>
        <v>-13.5</v>
      </c>
      <c r="AU45" s="46">
        <f t="shared" si="24"/>
        <v>0</v>
      </c>
      <c r="AV45" s="46">
        <f t="shared" si="25"/>
        <v>-12.6</v>
      </c>
      <c r="BF45" s="46">
        <f t="shared" si="26"/>
        <v>0</v>
      </c>
      <c r="BG45" s="46">
        <f t="shared" si="27"/>
        <v>-10.8</v>
      </c>
      <c r="BQ45" s="46">
        <f t="shared" si="28"/>
        <v>0</v>
      </c>
      <c r="BR45" s="46">
        <f t="shared" si="29"/>
        <v>-12.6</v>
      </c>
      <c r="CB45" s="46">
        <f t="shared" si="30"/>
        <v>0</v>
      </c>
      <c r="CC45" s="46">
        <f t="shared" si="31"/>
        <v>-12.6</v>
      </c>
      <c r="CM45" s="46">
        <f t="shared" si="32"/>
        <v>0</v>
      </c>
      <c r="CN45" s="46">
        <f t="shared" ref="CN45:CN78" si="33">IF(CF6=-1,CN6,0)</f>
        <v>-11.700000000000001</v>
      </c>
    </row>
    <row r="46" spans="1:131" s="46" customFormat="1" x14ac:dyDescent="0.25">
      <c r="N46" s="46">
        <f t="shared" si="18"/>
        <v>0</v>
      </c>
      <c r="O46" s="46">
        <f t="shared" si="19"/>
        <v>-7.8</v>
      </c>
      <c r="Y46" s="46">
        <f t="shared" si="20"/>
        <v>0</v>
      </c>
      <c r="Z46" s="46">
        <f t="shared" si="21"/>
        <v>-7.8</v>
      </c>
      <c r="AJ46" s="46">
        <f t="shared" si="22"/>
        <v>0</v>
      </c>
      <c r="AK46" s="46">
        <f t="shared" si="23"/>
        <v>-7.8</v>
      </c>
      <c r="AU46" s="46">
        <f t="shared" si="24"/>
        <v>0</v>
      </c>
      <c r="AV46" s="46">
        <f t="shared" si="25"/>
        <v>-7.8</v>
      </c>
      <c r="BF46" s="46">
        <f t="shared" si="26"/>
        <v>0</v>
      </c>
      <c r="BG46" s="46">
        <f t="shared" si="27"/>
        <v>-7.1999999999999993</v>
      </c>
      <c r="BQ46" s="46">
        <f t="shared" si="28"/>
        <v>0</v>
      </c>
      <c r="BR46" s="46">
        <f t="shared" si="29"/>
        <v>-7.8</v>
      </c>
      <c r="CB46" s="46">
        <f t="shared" si="30"/>
        <v>0</v>
      </c>
      <c r="CC46" s="46">
        <f t="shared" si="31"/>
        <v>-6.6</v>
      </c>
      <c r="CM46" s="46">
        <f t="shared" si="32"/>
        <v>0</v>
      </c>
      <c r="CN46" s="46">
        <f t="shared" si="33"/>
        <v>-6.6</v>
      </c>
    </row>
    <row r="47" spans="1:131" s="46" customFormat="1" x14ac:dyDescent="0.25">
      <c r="N47" s="46">
        <f t="shared" si="18"/>
        <v>0</v>
      </c>
      <c r="O47" s="46">
        <f t="shared" si="19"/>
        <v>-8.4</v>
      </c>
      <c r="Y47" s="46">
        <f t="shared" si="20"/>
        <v>0</v>
      </c>
      <c r="Z47" s="46">
        <f t="shared" si="21"/>
        <v>-8.4</v>
      </c>
      <c r="AJ47" s="46">
        <f t="shared" si="22"/>
        <v>0</v>
      </c>
      <c r="AK47" s="46">
        <f t="shared" si="23"/>
        <v>-9</v>
      </c>
      <c r="AU47" s="46">
        <f t="shared" si="24"/>
        <v>0</v>
      </c>
      <c r="AV47" s="46">
        <f t="shared" si="25"/>
        <v>-8.4</v>
      </c>
      <c r="BF47" s="46">
        <f t="shared" si="26"/>
        <v>0</v>
      </c>
      <c r="BG47" s="46">
        <f t="shared" si="27"/>
        <v>-7.1999999999999993</v>
      </c>
      <c r="BQ47" s="46">
        <f t="shared" si="28"/>
        <v>0</v>
      </c>
      <c r="BR47" s="46">
        <f t="shared" si="29"/>
        <v>-8.4</v>
      </c>
      <c r="CB47" s="46">
        <f t="shared" si="30"/>
        <v>0</v>
      </c>
      <c r="CC47" s="46">
        <f t="shared" si="31"/>
        <v>-7.8</v>
      </c>
      <c r="CM47" s="46">
        <f t="shared" si="32"/>
        <v>0</v>
      </c>
      <c r="CN47" s="46">
        <f t="shared" si="33"/>
        <v>-7.8</v>
      </c>
    </row>
    <row r="48" spans="1:131" s="46" customFormat="1" x14ac:dyDescent="0.25">
      <c r="N48" s="46">
        <f t="shared" si="18"/>
        <v>0</v>
      </c>
      <c r="O48" s="46">
        <f t="shared" si="19"/>
        <v>-5.5</v>
      </c>
      <c r="Y48" s="46">
        <f t="shared" si="20"/>
        <v>0</v>
      </c>
      <c r="Z48" s="46">
        <f t="shared" si="21"/>
        <v>-6</v>
      </c>
      <c r="AJ48" s="46">
        <f t="shared" si="22"/>
        <v>0</v>
      </c>
      <c r="AK48" s="46">
        <f t="shared" si="23"/>
        <v>-6.5</v>
      </c>
      <c r="AU48" s="46">
        <f t="shared" si="24"/>
        <v>0</v>
      </c>
      <c r="AV48" s="46">
        <f t="shared" si="25"/>
        <v>-5.5</v>
      </c>
      <c r="BF48" s="46">
        <f t="shared" si="26"/>
        <v>0</v>
      </c>
      <c r="BG48" s="46">
        <f t="shared" si="27"/>
        <v>-5</v>
      </c>
      <c r="BQ48" s="46">
        <f t="shared" si="28"/>
        <v>0</v>
      </c>
      <c r="BR48" s="46">
        <f t="shared" si="29"/>
        <v>-5.5</v>
      </c>
      <c r="CB48" s="46">
        <f t="shared" si="30"/>
        <v>0</v>
      </c>
      <c r="CC48" s="46">
        <f t="shared" si="31"/>
        <v>-6</v>
      </c>
      <c r="CM48" s="46">
        <f t="shared" si="32"/>
        <v>0</v>
      </c>
      <c r="CN48" s="46">
        <f t="shared" si="33"/>
        <v>-5</v>
      </c>
    </row>
    <row r="49" spans="14:92" s="46" customFormat="1" x14ac:dyDescent="0.25">
      <c r="N49" s="46">
        <f t="shared" si="18"/>
        <v>0</v>
      </c>
      <c r="O49" s="46">
        <f t="shared" si="19"/>
        <v>0</v>
      </c>
      <c r="Y49" s="46">
        <f t="shared" si="20"/>
        <v>0</v>
      </c>
      <c r="Z49" s="46">
        <f t="shared" si="21"/>
        <v>0</v>
      </c>
      <c r="AJ49" s="46">
        <f t="shared" si="22"/>
        <v>0</v>
      </c>
      <c r="AK49" s="46">
        <f t="shared" si="23"/>
        <v>0</v>
      </c>
      <c r="AU49" s="46">
        <f t="shared" si="24"/>
        <v>0</v>
      </c>
      <c r="AV49" s="46">
        <f t="shared" si="25"/>
        <v>0</v>
      </c>
      <c r="BF49" s="46">
        <f t="shared" si="26"/>
        <v>0</v>
      </c>
      <c r="BG49" s="46">
        <f t="shared" si="27"/>
        <v>0</v>
      </c>
      <c r="BQ49" s="46">
        <f t="shared" si="28"/>
        <v>0</v>
      </c>
      <c r="BR49" s="46">
        <f t="shared" si="29"/>
        <v>0</v>
      </c>
      <c r="CB49" s="46">
        <f t="shared" si="30"/>
        <v>0</v>
      </c>
      <c r="CC49" s="46">
        <f t="shared" si="31"/>
        <v>0</v>
      </c>
      <c r="CM49" s="46">
        <f t="shared" si="32"/>
        <v>0</v>
      </c>
      <c r="CN49" s="46">
        <f t="shared" si="33"/>
        <v>0</v>
      </c>
    </row>
    <row r="50" spans="14:92" s="46" customFormat="1" x14ac:dyDescent="0.25">
      <c r="N50" s="46">
        <f t="shared" si="18"/>
        <v>0</v>
      </c>
      <c r="O50" s="46">
        <f t="shared" si="19"/>
        <v>0</v>
      </c>
      <c r="Y50" s="46">
        <f t="shared" si="20"/>
        <v>0</v>
      </c>
      <c r="Z50" s="46">
        <f t="shared" si="21"/>
        <v>0</v>
      </c>
      <c r="AJ50" s="46">
        <f t="shared" si="22"/>
        <v>0</v>
      </c>
      <c r="AK50" s="46">
        <f t="shared" si="23"/>
        <v>0</v>
      </c>
      <c r="AU50" s="46">
        <f t="shared" si="24"/>
        <v>0</v>
      </c>
      <c r="AV50" s="46">
        <f t="shared" si="25"/>
        <v>0</v>
      </c>
      <c r="BF50" s="46">
        <f t="shared" si="26"/>
        <v>0</v>
      </c>
      <c r="BG50" s="46">
        <f t="shared" si="27"/>
        <v>0</v>
      </c>
      <c r="BQ50" s="46">
        <f t="shared" si="28"/>
        <v>0</v>
      </c>
      <c r="BR50" s="46">
        <f t="shared" si="29"/>
        <v>0</v>
      </c>
      <c r="CB50" s="46">
        <f t="shared" si="30"/>
        <v>0</v>
      </c>
      <c r="CC50" s="46">
        <f t="shared" si="31"/>
        <v>0</v>
      </c>
      <c r="CM50" s="46">
        <f t="shared" si="32"/>
        <v>0</v>
      </c>
      <c r="CN50" s="46">
        <f t="shared" si="33"/>
        <v>0</v>
      </c>
    </row>
    <row r="51" spans="14:92" s="46" customFormat="1" x14ac:dyDescent="0.25">
      <c r="N51" s="46">
        <f t="shared" si="18"/>
        <v>3</v>
      </c>
      <c r="O51" s="46">
        <f t="shared" si="19"/>
        <v>0</v>
      </c>
      <c r="Y51" s="46">
        <f t="shared" si="20"/>
        <v>3</v>
      </c>
      <c r="Z51" s="46">
        <f t="shared" si="21"/>
        <v>0</v>
      </c>
      <c r="AJ51" s="46">
        <f t="shared" si="22"/>
        <v>1</v>
      </c>
      <c r="AK51" s="46">
        <f t="shared" si="23"/>
        <v>0</v>
      </c>
      <c r="AU51" s="46">
        <f t="shared" si="24"/>
        <v>2</v>
      </c>
      <c r="AV51" s="46">
        <f t="shared" si="25"/>
        <v>0</v>
      </c>
      <c r="BF51" s="46">
        <f t="shared" si="26"/>
        <v>1</v>
      </c>
      <c r="BG51" s="46">
        <f t="shared" si="27"/>
        <v>0</v>
      </c>
      <c r="BQ51" s="46">
        <f t="shared" si="28"/>
        <v>1.2</v>
      </c>
      <c r="BR51" s="46">
        <f t="shared" si="29"/>
        <v>0</v>
      </c>
      <c r="CB51" s="46">
        <f t="shared" si="30"/>
        <v>0.9</v>
      </c>
      <c r="CC51" s="46">
        <f t="shared" si="31"/>
        <v>0</v>
      </c>
      <c r="CM51" s="46">
        <f t="shared" si="32"/>
        <v>1</v>
      </c>
      <c r="CN51" s="46">
        <f t="shared" si="33"/>
        <v>0</v>
      </c>
    </row>
    <row r="52" spans="14:92" s="46" customFormat="1" x14ac:dyDescent="0.25">
      <c r="N52" s="46">
        <f t="shared" si="18"/>
        <v>0</v>
      </c>
      <c r="O52" s="46">
        <f t="shared" si="19"/>
        <v>-1.8</v>
      </c>
      <c r="Y52" s="46">
        <f t="shared" si="20"/>
        <v>0</v>
      </c>
      <c r="Z52" s="46">
        <f t="shared" si="21"/>
        <v>-1.8</v>
      </c>
      <c r="AJ52" s="46">
        <f t="shared" si="22"/>
        <v>0</v>
      </c>
      <c r="AK52" s="46">
        <f t="shared" si="23"/>
        <v>-1.8</v>
      </c>
      <c r="AU52" s="46">
        <f t="shared" si="24"/>
        <v>0</v>
      </c>
      <c r="AV52" s="46">
        <f t="shared" si="25"/>
        <v>-1.8</v>
      </c>
      <c r="BF52" s="46">
        <f t="shared" si="26"/>
        <v>0</v>
      </c>
      <c r="BG52" s="46">
        <f t="shared" si="27"/>
        <v>-0.9</v>
      </c>
      <c r="BQ52" s="46">
        <f t="shared" si="28"/>
        <v>0</v>
      </c>
      <c r="BR52" s="46">
        <f t="shared" si="29"/>
        <v>-0.8</v>
      </c>
      <c r="CB52" s="46">
        <f t="shared" si="30"/>
        <v>0</v>
      </c>
      <c r="CC52" s="46">
        <f t="shared" si="31"/>
        <v>-0.9</v>
      </c>
      <c r="CM52" s="46">
        <f t="shared" si="32"/>
        <v>0</v>
      </c>
      <c r="CN52" s="46">
        <f t="shared" si="33"/>
        <v>-0.9</v>
      </c>
    </row>
    <row r="53" spans="14:92" s="46" customFormat="1" x14ac:dyDescent="0.25">
      <c r="N53" s="46">
        <f t="shared" si="18"/>
        <v>0</v>
      </c>
      <c r="O53" s="46">
        <f t="shared" si="19"/>
        <v>0</v>
      </c>
      <c r="Y53" s="46">
        <f t="shared" si="20"/>
        <v>0</v>
      </c>
      <c r="Z53" s="46">
        <f t="shared" si="21"/>
        <v>0</v>
      </c>
      <c r="AJ53" s="46">
        <f t="shared" si="22"/>
        <v>0</v>
      </c>
      <c r="AK53" s="46">
        <f t="shared" si="23"/>
        <v>0</v>
      </c>
      <c r="AU53" s="46">
        <f t="shared" si="24"/>
        <v>0</v>
      </c>
      <c r="AV53" s="46">
        <f t="shared" si="25"/>
        <v>0</v>
      </c>
      <c r="BF53" s="46">
        <f t="shared" si="26"/>
        <v>0</v>
      </c>
      <c r="BG53" s="46">
        <f t="shared" si="27"/>
        <v>0</v>
      </c>
      <c r="BQ53" s="46">
        <f t="shared" si="28"/>
        <v>0</v>
      </c>
      <c r="BR53" s="46">
        <f t="shared" si="29"/>
        <v>0</v>
      </c>
      <c r="CB53" s="46">
        <f t="shared" si="30"/>
        <v>0</v>
      </c>
      <c r="CC53" s="46">
        <f t="shared" si="31"/>
        <v>0</v>
      </c>
      <c r="CM53" s="46">
        <f t="shared" si="32"/>
        <v>0</v>
      </c>
      <c r="CN53" s="46">
        <f t="shared" si="33"/>
        <v>0</v>
      </c>
    </row>
    <row r="54" spans="14:92" s="46" customFormat="1" x14ac:dyDescent="0.25">
      <c r="N54" s="46">
        <f t="shared" si="18"/>
        <v>0</v>
      </c>
      <c r="O54" s="46">
        <f t="shared" si="19"/>
        <v>0</v>
      </c>
      <c r="Y54" s="46">
        <f t="shared" si="20"/>
        <v>0</v>
      </c>
      <c r="Z54" s="46">
        <f t="shared" si="21"/>
        <v>0</v>
      </c>
      <c r="AJ54" s="46">
        <f t="shared" si="22"/>
        <v>0</v>
      </c>
      <c r="AK54" s="46">
        <f t="shared" si="23"/>
        <v>0</v>
      </c>
      <c r="AU54" s="46">
        <f t="shared" si="24"/>
        <v>0</v>
      </c>
      <c r="AV54" s="46">
        <f t="shared" si="25"/>
        <v>0</v>
      </c>
      <c r="BF54" s="46">
        <f t="shared" si="26"/>
        <v>0</v>
      </c>
      <c r="BG54" s="46">
        <f t="shared" si="27"/>
        <v>0</v>
      </c>
      <c r="BQ54" s="46">
        <f t="shared" si="28"/>
        <v>0</v>
      </c>
      <c r="BR54" s="46">
        <f t="shared" si="29"/>
        <v>0</v>
      </c>
      <c r="CB54" s="46">
        <f t="shared" si="30"/>
        <v>0</v>
      </c>
      <c r="CC54" s="46">
        <f t="shared" si="31"/>
        <v>0</v>
      </c>
      <c r="CM54" s="46">
        <f t="shared" si="32"/>
        <v>0</v>
      </c>
      <c r="CN54" s="46">
        <f t="shared" si="33"/>
        <v>0</v>
      </c>
    </row>
    <row r="55" spans="14:92" s="46" customFormat="1" x14ac:dyDescent="0.25">
      <c r="N55" s="46">
        <f t="shared" si="18"/>
        <v>0</v>
      </c>
      <c r="O55" s="46">
        <f t="shared" si="19"/>
        <v>0</v>
      </c>
      <c r="Y55" s="46">
        <f t="shared" si="20"/>
        <v>0</v>
      </c>
      <c r="Z55" s="46">
        <f t="shared" si="21"/>
        <v>0</v>
      </c>
      <c r="AJ55" s="46">
        <f t="shared" si="22"/>
        <v>0</v>
      </c>
      <c r="AK55" s="46">
        <f t="shared" si="23"/>
        <v>0</v>
      </c>
      <c r="AU55" s="46">
        <f t="shared" si="24"/>
        <v>0</v>
      </c>
      <c r="AV55" s="46">
        <f t="shared" si="25"/>
        <v>0</v>
      </c>
      <c r="BF55" s="46">
        <f t="shared" si="26"/>
        <v>0</v>
      </c>
      <c r="BG55" s="46">
        <f t="shared" si="27"/>
        <v>0</v>
      </c>
      <c r="BQ55" s="46">
        <f t="shared" si="28"/>
        <v>0</v>
      </c>
      <c r="BR55" s="46">
        <f t="shared" si="29"/>
        <v>0</v>
      </c>
      <c r="CB55" s="46">
        <f t="shared" si="30"/>
        <v>0</v>
      </c>
      <c r="CC55" s="46">
        <f t="shared" si="31"/>
        <v>0</v>
      </c>
      <c r="CM55" s="46">
        <f t="shared" si="32"/>
        <v>0</v>
      </c>
      <c r="CN55" s="46">
        <f t="shared" si="33"/>
        <v>0</v>
      </c>
    </row>
    <row r="56" spans="14:92" s="46" customFormat="1" x14ac:dyDescent="0.25">
      <c r="N56" s="46">
        <f t="shared" si="18"/>
        <v>0</v>
      </c>
      <c r="O56" s="46">
        <f t="shared" si="19"/>
        <v>0</v>
      </c>
      <c r="Y56" s="46">
        <f t="shared" si="20"/>
        <v>0</v>
      </c>
      <c r="Z56" s="46">
        <f t="shared" si="21"/>
        <v>0</v>
      </c>
      <c r="AJ56" s="46">
        <f t="shared" si="22"/>
        <v>0</v>
      </c>
      <c r="AK56" s="46">
        <f t="shared" si="23"/>
        <v>0</v>
      </c>
      <c r="AU56" s="46">
        <f t="shared" si="24"/>
        <v>0</v>
      </c>
      <c r="AV56" s="46">
        <f t="shared" si="25"/>
        <v>0</v>
      </c>
      <c r="BF56" s="46">
        <f t="shared" si="26"/>
        <v>0</v>
      </c>
      <c r="BG56" s="46">
        <f t="shared" si="27"/>
        <v>0</v>
      </c>
      <c r="BQ56" s="46">
        <f t="shared" si="28"/>
        <v>0</v>
      </c>
      <c r="BR56" s="46">
        <f t="shared" si="29"/>
        <v>0</v>
      </c>
      <c r="CB56" s="46">
        <f t="shared" si="30"/>
        <v>0</v>
      </c>
      <c r="CC56" s="46">
        <f t="shared" si="31"/>
        <v>0</v>
      </c>
      <c r="CM56" s="46">
        <f t="shared" si="32"/>
        <v>0</v>
      </c>
      <c r="CN56" s="46">
        <f t="shared" si="33"/>
        <v>0</v>
      </c>
    </row>
    <row r="57" spans="14:92" s="46" customFormat="1" x14ac:dyDescent="0.25">
      <c r="N57" s="46">
        <f t="shared" si="18"/>
        <v>0</v>
      </c>
      <c r="O57" s="46">
        <f t="shared" si="19"/>
        <v>0</v>
      </c>
      <c r="Y57" s="46">
        <f t="shared" si="20"/>
        <v>0</v>
      </c>
      <c r="Z57" s="46">
        <f t="shared" si="21"/>
        <v>0</v>
      </c>
      <c r="AJ57" s="46">
        <f t="shared" si="22"/>
        <v>0</v>
      </c>
      <c r="AK57" s="46">
        <f t="shared" si="23"/>
        <v>0</v>
      </c>
      <c r="AU57" s="46">
        <f t="shared" si="24"/>
        <v>0</v>
      </c>
      <c r="AV57" s="46">
        <f t="shared" si="25"/>
        <v>0</v>
      </c>
      <c r="BF57" s="46">
        <f t="shared" si="26"/>
        <v>0</v>
      </c>
      <c r="BG57" s="46">
        <f t="shared" si="27"/>
        <v>0</v>
      </c>
      <c r="BQ57" s="46">
        <f t="shared" si="28"/>
        <v>0</v>
      </c>
      <c r="BR57" s="46">
        <f t="shared" si="29"/>
        <v>0</v>
      </c>
      <c r="CB57" s="46">
        <f t="shared" si="30"/>
        <v>0</v>
      </c>
      <c r="CC57" s="46">
        <f t="shared" si="31"/>
        <v>0</v>
      </c>
      <c r="CM57" s="46">
        <f t="shared" si="32"/>
        <v>0</v>
      </c>
      <c r="CN57" s="46">
        <f t="shared" si="33"/>
        <v>0</v>
      </c>
    </row>
    <row r="58" spans="14:92" s="46" customFormat="1" x14ac:dyDescent="0.25">
      <c r="N58" s="46">
        <f t="shared" si="18"/>
        <v>0</v>
      </c>
      <c r="O58" s="46">
        <f t="shared" si="19"/>
        <v>0</v>
      </c>
      <c r="Y58" s="46">
        <f t="shared" si="20"/>
        <v>0</v>
      </c>
      <c r="Z58" s="46">
        <f t="shared" si="21"/>
        <v>0</v>
      </c>
      <c r="AJ58" s="46">
        <f t="shared" si="22"/>
        <v>0</v>
      </c>
      <c r="AK58" s="46">
        <f t="shared" si="23"/>
        <v>0</v>
      </c>
      <c r="AU58" s="46">
        <f t="shared" si="24"/>
        <v>0</v>
      </c>
      <c r="AV58" s="46">
        <f t="shared" si="25"/>
        <v>0</v>
      </c>
      <c r="BF58" s="46">
        <f t="shared" si="26"/>
        <v>0</v>
      </c>
      <c r="BG58" s="46">
        <f t="shared" si="27"/>
        <v>0</v>
      </c>
      <c r="BQ58" s="46">
        <f t="shared" si="28"/>
        <v>0</v>
      </c>
      <c r="BR58" s="46">
        <f t="shared" si="29"/>
        <v>0</v>
      </c>
      <c r="CB58" s="46">
        <f t="shared" si="30"/>
        <v>0</v>
      </c>
      <c r="CC58" s="46">
        <f t="shared" si="31"/>
        <v>0</v>
      </c>
      <c r="CM58" s="46">
        <f t="shared" si="32"/>
        <v>0</v>
      </c>
      <c r="CN58" s="46">
        <f t="shared" si="33"/>
        <v>0</v>
      </c>
    </row>
    <row r="59" spans="14:92" s="46" customFormat="1" x14ac:dyDescent="0.25">
      <c r="N59" s="46">
        <f t="shared" si="18"/>
        <v>0</v>
      </c>
      <c r="O59" s="46">
        <f t="shared" si="19"/>
        <v>0</v>
      </c>
      <c r="Y59" s="46">
        <f t="shared" si="20"/>
        <v>0</v>
      </c>
      <c r="Z59" s="46">
        <f t="shared" si="21"/>
        <v>0</v>
      </c>
      <c r="AJ59" s="46">
        <f t="shared" si="22"/>
        <v>0</v>
      </c>
      <c r="AK59" s="46">
        <f t="shared" si="23"/>
        <v>0</v>
      </c>
      <c r="AU59" s="46">
        <f t="shared" si="24"/>
        <v>0</v>
      </c>
      <c r="AV59" s="46">
        <f t="shared" si="25"/>
        <v>0</v>
      </c>
      <c r="BF59" s="46">
        <f t="shared" si="26"/>
        <v>0</v>
      </c>
      <c r="BG59" s="46">
        <f t="shared" si="27"/>
        <v>0</v>
      </c>
      <c r="BQ59" s="46">
        <f t="shared" si="28"/>
        <v>0</v>
      </c>
      <c r="BR59" s="46">
        <f t="shared" si="29"/>
        <v>0</v>
      </c>
      <c r="CB59" s="46">
        <f t="shared" si="30"/>
        <v>0</v>
      </c>
      <c r="CC59" s="46">
        <f t="shared" si="31"/>
        <v>0</v>
      </c>
      <c r="CM59" s="46">
        <f t="shared" si="32"/>
        <v>0</v>
      </c>
      <c r="CN59" s="46">
        <f t="shared" si="33"/>
        <v>0</v>
      </c>
    </row>
    <row r="60" spans="14:92" s="46" customFormat="1" x14ac:dyDescent="0.25">
      <c r="N60" s="46">
        <f t="shared" si="18"/>
        <v>0</v>
      </c>
      <c r="O60" s="46">
        <f t="shared" si="19"/>
        <v>0</v>
      </c>
      <c r="Y60" s="46">
        <f t="shared" si="20"/>
        <v>0</v>
      </c>
      <c r="Z60" s="46">
        <f t="shared" si="21"/>
        <v>0</v>
      </c>
      <c r="AJ60" s="46">
        <f t="shared" si="22"/>
        <v>0</v>
      </c>
      <c r="AK60" s="46">
        <f t="shared" si="23"/>
        <v>0</v>
      </c>
      <c r="AU60" s="46">
        <f t="shared" si="24"/>
        <v>0</v>
      </c>
      <c r="AV60" s="46">
        <f t="shared" si="25"/>
        <v>0</v>
      </c>
      <c r="BF60" s="46">
        <f t="shared" si="26"/>
        <v>0</v>
      </c>
      <c r="BG60" s="46">
        <f t="shared" si="27"/>
        <v>0</v>
      </c>
      <c r="BQ60" s="46">
        <f t="shared" si="28"/>
        <v>0</v>
      </c>
      <c r="BR60" s="46">
        <f t="shared" si="29"/>
        <v>0</v>
      </c>
      <c r="CB60" s="46">
        <f t="shared" si="30"/>
        <v>0</v>
      </c>
      <c r="CC60" s="46">
        <f t="shared" si="31"/>
        <v>0</v>
      </c>
      <c r="CM60" s="46">
        <f t="shared" si="32"/>
        <v>0</v>
      </c>
      <c r="CN60" s="46">
        <f t="shared" si="33"/>
        <v>0</v>
      </c>
    </row>
    <row r="61" spans="14:92" s="46" customFormat="1" x14ac:dyDescent="0.25">
      <c r="N61" s="46">
        <f t="shared" si="18"/>
        <v>0</v>
      </c>
      <c r="O61" s="46">
        <f t="shared" si="19"/>
        <v>-28</v>
      </c>
      <c r="Y61" s="46">
        <f t="shared" si="20"/>
        <v>0</v>
      </c>
      <c r="Z61" s="46">
        <f t="shared" si="21"/>
        <v>-28</v>
      </c>
      <c r="AJ61" s="46">
        <f t="shared" si="22"/>
        <v>0</v>
      </c>
      <c r="AK61" s="46">
        <f t="shared" si="23"/>
        <v>-26</v>
      </c>
      <c r="AU61" s="46">
        <f t="shared" si="24"/>
        <v>0</v>
      </c>
      <c r="AV61" s="46">
        <f t="shared" si="25"/>
        <v>-42</v>
      </c>
      <c r="BF61" s="46">
        <f t="shared" si="26"/>
        <v>0</v>
      </c>
      <c r="BG61" s="46">
        <f t="shared" si="27"/>
        <v>-28</v>
      </c>
      <c r="BQ61" s="46">
        <f t="shared" si="28"/>
        <v>0</v>
      </c>
      <c r="BR61" s="46">
        <f t="shared" si="29"/>
        <v>-28</v>
      </c>
      <c r="CB61" s="46">
        <f t="shared" si="30"/>
        <v>0</v>
      </c>
      <c r="CC61" s="46">
        <f t="shared" si="31"/>
        <v>-28</v>
      </c>
      <c r="CM61" s="46">
        <f t="shared" si="32"/>
        <v>0</v>
      </c>
      <c r="CN61" s="46">
        <f t="shared" si="33"/>
        <v>-28</v>
      </c>
    </row>
    <row r="62" spans="14:92" s="46" customFormat="1" x14ac:dyDescent="0.25">
      <c r="N62" s="46">
        <f t="shared" si="18"/>
        <v>0</v>
      </c>
      <c r="O62" s="46">
        <f t="shared" si="19"/>
        <v>0</v>
      </c>
      <c r="Y62" s="46">
        <f t="shared" si="20"/>
        <v>0</v>
      </c>
      <c r="Z62" s="46">
        <f t="shared" si="21"/>
        <v>0</v>
      </c>
      <c r="AJ62" s="46">
        <f t="shared" si="22"/>
        <v>0</v>
      </c>
      <c r="AK62" s="46">
        <f t="shared" si="23"/>
        <v>0</v>
      </c>
      <c r="AU62" s="46">
        <f t="shared" si="24"/>
        <v>0</v>
      </c>
      <c r="AV62" s="46">
        <f t="shared" si="25"/>
        <v>0</v>
      </c>
      <c r="BF62" s="46">
        <f t="shared" si="26"/>
        <v>0</v>
      </c>
      <c r="BG62" s="46">
        <f t="shared" si="27"/>
        <v>0</v>
      </c>
      <c r="BQ62" s="46">
        <f t="shared" si="28"/>
        <v>0</v>
      </c>
      <c r="BR62" s="46">
        <f t="shared" si="29"/>
        <v>0</v>
      </c>
      <c r="CB62" s="46">
        <f t="shared" si="30"/>
        <v>0</v>
      </c>
      <c r="CC62" s="46">
        <f t="shared" si="31"/>
        <v>0</v>
      </c>
      <c r="CM62" s="46">
        <f t="shared" si="32"/>
        <v>0</v>
      </c>
      <c r="CN62" s="46">
        <f t="shared" si="33"/>
        <v>0</v>
      </c>
    </row>
    <row r="63" spans="14:92" s="46" customFormat="1" x14ac:dyDescent="0.25">
      <c r="N63" s="46">
        <f t="shared" si="18"/>
        <v>0</v>
      </c>
      <c r="O63" s="46">
        <f t="shared" si="19"/>
        <v>-8</v>
      </c>
      <c r="Y63" s="46">
        <f t="shared" si="20"/>
        <v>0</v>
      </c>
      <c r="Z63" s="46">
        <f t="shared" si="21"/>
        <v>-7</v>
      </c>
      <c r="AJ63" s="46">
        <f t="shared" si="22"/>
        <v>0</v>
      </c>
      <c r="AK63" s="46">
        <f t="shared" si="23"/>
        <v>-9</v>
      </c>
      <c r="AU63" s="46">
        <f t="shared" si="24"/>
        <v>0</v>
      </c>
      <c r="AV63" s="46">
        <f t="shared" si="25"/>
        <v>-9</v>
      </c>
      <c r="BF63" s="46">
        <f t="shared" si="26"/>
        <v>0</v>
      </c>
      <c r="BG63" s="46">
        <f t="shared" si="27"/>
        <v>-9</v>
      </c>
      <c r="BQ63" s="46">
        <f t="shared" si="28"/>
        <v>0</v>
      </c>
      <c r="BR63" s="46">
        <f t="shared" si="29"/>
        <v>-9</v>
      </c>
      <c r="CB63" s="46">
        <f t="shared" si="30"/>
        <v>0</v>
      </c>
      <c r="CC63" s="46">
        <f t="shared" si="31"/>
        <v>-9</v>
      </c>
      <c r="CM63" s="46">
        <f t="shared" si="32"/>
        <v>0</v>
      </c>
      <c r="CN63" s="46">
        <f t="shared" si="33"/>
        <v>-9</v>
      </c>
    </row>
    <row r="64" spans="14:92" s="46" customFormat="1" x14ac:dyDescent="0.25">
      <c r="N64" s="46">
        <f t="shared" si="18"/>
        <v>0</v>
      </c>
      <c r="O64" s="46">
        <f t="shared" si="19"/>
        <v>0</v>
      </c>
      <c r="Y64" s="46">
        <f t="shared" si="20"/>
        <v>0</v>
      </c>
      <c r="Z64" s="46">
        <f t="shared" si="21"/>
        <v>0</v>
      </c>
      <c r="AJ64" s="46">
        <f t="shared" si="22"/>
        <v>0</v>
      </c>
      <c r="AK64" s="46">
        <f t="shared" si="23"/>
        <v>0</v>
      </c>
      <c r="AU64" s="46">
        <f t="shared" si="24"/>
        <v>0</v>
      </c>
      <c r="AV64" s="46">
        <f t="shared" si="25"/>
        <v>0</v>
      </c>
      <c r="BF64" s="46">
        <f t="shared" si="26"/>
        <v>0</v>
      </c>
      <c r="BG64" s="46">
        <f t="shared" si="27"/>
        <v>0</v>
      </c>
      <c r="BQ64" s="46">
        <f t="shared" si="28"/>
        <v>0</v>
      </c>
      <c r="BR64" s="46">
        <f t="shared" si="29"/>
        <v>0</v>
      </c>
      <c r="CB64" s="46">
        <f t="shared" si="30"/>
        <v>0</v>
      </c>
      <c r="CC64" s="46">
        <f t="shared" si="31"/>
        <v>0</v>
      </c>
      <c r="CM64" s="46">
        <f t="shared" si="32"/>
        <v>0</v>
      </c>
      <c r="CN64" s="46">
        <f t="shared" si="33"/>
        <v>0</v>
      </c>
    </row>
    <row r="65" spans="14:92" s="46" customFormat="1" x14ac:dyDescent="0.25">
      <c r="N65" s="46">
        <f t="shared" si="18"/>
        <v>0</v>
      </c>
      <c r="O65" s="46">
        <f t="shared" si="19"/>
        <v>-12</v>
      </c>
      <c r="Y65" s="46">
        <f t="shared" si="20"/>
        <v>0</v>
      </c>
      <c r="Z65" s="46">
        <f t="shared" si="21"/>
        <v>-12</v>
      </c>
      <c r="AJ65" s="46">
        <f t="shared" si="22"/>
        <v>0</v>
      </c>
      <c r="AK65" s="46">
        <f t="shared" si="23"/>
        <v>-12</v>
      </c>
      <c r="AU65" s="46">
        <f t="shared" si="24"/>
        <v>0</v>
      </c>
      <c r="AV65" s="46">
        <f t="shared" si="25"/>
        <v>-12</v>
      </c>
      <c r="BF65" s="46">
        <f t="shared" si="26"/>
        <v>0</v>
      </c>
      <c r="BG65" s="46">
        <f t="shared" si="27"/>
        <v>-12</v>
      </c>
      <c r="BQ65" s="46">
        <f t="shared" si="28"/>
        <v>0</v>
      </c>
      <c r="BR65" s="46">
        <f t="shared" si="29"/>
        <v>-12</v>
      </c>
      <c r="CB65" s="46">
        <f t="shared" si="30"/>
        <v>0</v>
      </c>
      <c r="CC65" s="46">
        <f t="shared" si="31"/>
        <v>-12</v>
      </c>
      <c r="CM65" s="46">
        <f t="shared" si="32"/>
        <v>0</v>
      </c>
      <c r="CN65" s="46">
        <f t="shared" si="33"/>
        <v>-12</v>
      </c>
    </row>
    <row r="66" spans="14:92" s="46" customFormat="1" x14ac:dyDescent="0.25">
      <c r="N66" s="46">
        <f t="shared" si="18"/>
        <v>0</v>
      </c>
      <c r="O66" s="46">
        <f t="shared" si="19"/>
        <v>0</v>
      </c>
      <c r="Y66" s="46">
        <f t="shared" si="20"/>
        <v>0</v>
      </c>
      <c r="Z66" s="46">
        <f t="shared" si="21"/>
        <v>0</v>
      </c>
      <c r="AJ66" s="46">
        <f t="shared" si="22"/>
        <v>0</v>
      </c>
      <c r="AK66" s="46">
        <f t="shared" si="23"/>
        <v>0</v>
      </c>
      <c r="AU66" s="46">
        <f t="shared" si="24"/>
        <v>0</v>
      </c>
      <c r="AV66" s="46">
        <f t="shared" si="25"/>
        <v>0</v>
      </c>
      <c r="BF66" s="46">
        <f t="shared" si="26"/>
        <v>0</v>
      </c>
      <c r="BG66" s="46">
        <f t="shared" si="27"/>
        <v>0</v>
      </c>
      <c r="BQ66" s="46">
        <f t="shared" si="28"/>
        <v>0</v>
      </c>
      <c r="BR66" s="46">
        <f t="shared" si="29"/>
        <v>0</v>
      </c>
      <c r="CB66" s="46">
        <f t="shared" si="30"/>
        <v>0</v>
      </c>
      <c r="CC66" s="46">
        <f t="shared" si="31"/>
        <v>0</v>
      </c>
      <c r="CM66" s="46">
        <f t="shared" si="32"/>
        <v>0</v>
      </c>
      <c r="CN66" s="46">
        <f t="shared" si="33"/>
        <v>0</v>
      </c>
    </row>
    <row r="67" spans="14:92" s="46" customFormat="1" x14ac:dyDescent="0.25">
      <c r="N67" s="46">
        <f t="shared" si="18"/>
        <v>0</v>
      </c>
      <c r="O67" s="46">
        <f t="shared" si="19"/>
        <v>0</v>
      </c>
      <c r="Y67" s="46">
        <f t="shared" si="20"/>
        <v>0</v>
      </c>
      <c r="Z67" s="46">
        <f t="shared" si="21"/>
        <v>0</v>
      </c>
      <c r="AJ67" s="46">
        <f t="shared" si="22"/>
        <v>0</v>
      </c>
      <c r="AK67" s="46">
        <f t="shared" si="23"/>
        <v>0</v>
      </c>
      <c r="AU67" s="46">
        <f t="shared" si="24"/>
        <v>0</v>
      </c>
      <c r="AV67" s="46">
        <f t="shared" si="25"/>
        <v>0</v>
      </c>
      <c r="BF67" s="46">
        <f t="shared" si="26"/>
        <v>0</v>
      </c>
      <c r="BG67" s="46">
        <f t="shared" si="27"/>
        <v>0</v>
      </c>
      <c r="BQ67" s="46">
        <f t="shared" si="28"/>
        <v>0</v>
      </c>
      <c r="BR67" s="46">
        <f t="shared" si="29"/>
        <v>0</v>
      </c>
      <c r="CB67" s="46">
        <f t="shared" si="30"/>
        <v>0</v>
      </c>
      <c r="CC67" s="46">
        <f t="shared" si="31"/>
        <v>0</v>
      </c>
      <c r="CM67" s="46">
        <f t="shared" si="32"/>
        <v>0</v>
      </c>
      <c r="CN67" s="46">
        <f t="shared" si="33"/>
        <v>0</v>
      </c>
    </row>
    <row r="68" spans="14:92" s="46" customFormat="1" x14ac:dyDescent="0.25">
      <c r="N68" s="46">
        <f t="shared" si="18"/>
        <v>5</v>
      </c>
      <c r="O68" s="46">
        <f t="shared" si="19"/>
        <v>0</v>
      </c>
      <c r="Y68" s="46">
        <f t="shared" si="20"/>
        <v>5</v>
      </c>
      <c r="Z68" s="46">
        <f t="shared" si="21"/>
        <v>0</v>
      </c>
      <c r="AJ68" s="46">
        <f t="shared" si="22"/>
        <v>5</v>
      </c>
      <c r="AK68" s="46">
        <f t="shared" si="23"/>
        <v>0</v>
      </c>
      <c r="AU68" s="46">
        <f t="shared" si="24"/>
        <v>5</v>
      </c>
      <c r="AV68" s="46">
        <f t="shared" si="25"/>
        <v>0</v>
      </c>
      <c r="BF68" s="46">
        <f t="shared" si="26"/>
        <v>5</v>
      </c>
      <c r="BG68" s="46">
        <f t="shared" si="27"/>
        <v>0</v>
      </c>
      <c r="BQ68" s="46">
        <f t="shared" si="28"/>
        <v>5</v>
      </c>
      <c r="BR68" s="46">
        <f t="shared" si="29"/>
        <v>0</v>
      </c>
      <c r="CB68" s="46">
        <f t="shared" si="30"/>
        <v>5</v>
      </c>
      <c r="CC68" s="46">
        <f t="shared" si="31"/>
        <v>0</v>
      </c>
      <c r="CM68" s="46">
        <f t="shared" si="32"/>
        <v>5</v>
      </c>
      <c r="CN68" s="46">
        <f t="shared" si="33"/>
        <v>0</v>
      </c>
    </row>
    <row r="69" spans="14:92" s="46" customFormat="1" x14ac:dyDescent="0.25">
      <c r="N69" s="46">
        <f t="shared" si="18"/>
        <v>0</v>
      </c>
      <c r="O69" s="46">
        <f t="shared" si="19"/>
        <v>-0.2</v>
      </c>
      <c r="Y69" s="46">
        <f t="shared" si="20"/>
        <v>0</v>
      </c>
      <c r="Z69" s="46">
        <f t="shared" si="21"/>
        <v>-0.2</v>
      </c>
      <c r="AJ69" s="46">
        <f t="shared" si="22"/>
        <v>0</v>
      </c>
      <c r="AK69" s="46">
        <f t="shared" si="23"/>
        <v>-0.2</v>
      </c>
      <c r="AU69" s="46">
        <f t="shared" si="24"/>
        <v>0</v>
      </c>
      <c r="AV69" s="46">
        <f t="shared" si="25"/>
        <v>-0.2</v>
      </c>
      <c r="BF69" s="46">
        <f t="shared" si="26"/>
        <v>0</v>
      </c>
      <c r="BG69" s="46">
        <f t="shared" si="27"/>
        <v>-0.2</v>
      </c>
      <c r="BQ69" s="46">
        <f t="shared" si="28"/>
        <v>0</v>
      </c>
      <c r="BR69" s="46">
        <f t="shared" si="29"/>
        <v>-0.2</v>
      </c>
      <c r="CB69" s="46">
        <f t="shared" si="30"/>
        <v>0</v>
      </c>
      <c r="CC69" s="46">
        <f t="shared" si="31"/>
        <v>-0.2</v>
      </c>
      <c r="CM69" s="46">
        <f t="shared" si="32"/>
        <v>0</v>
      </c>
      <c r="CN69" s="46">
        <f t="shared" si="33"/>
        <v>-0.2</v>
      </c>
    </row>
    <row r="70" spans="14:92" s="46" customFormat="1" x14ac:dyDescent="0.25">
      <c r="N70" s="46">
        <f t="shared" si="18"/>
        <v>0</v>
      </c>
      <c r="O70" s="46">
        <f t="shared" si="19"/>
        <v>-14</v>
      </c>
      <c r="Y70" s="46">
        <f t="shared" si="20"/>
        <v>0</v>
      </c>
      <c r="Z70" s="46">
        <f t="shared" si="21"/>
        <v>-14</v>
      </c>
      <c r="AJ70" s="46">
        <f t="shared" si="22"/>
        <v>0</v>
      </c>
      <c r="AK70" s="46">
        <f t="shared" si="23"/>
        <v>-14</v>
      </c>
      <c r="AU70" s="46">
        <f t="shared" si="24"/>
        <v>0</v>
      </c>
      <c r="AV70" s="46">
        <f t="shared" si="25"/>
        <v>-14</v>
      </c>
      <c r="BF70" s="46">
        <f t="shared" si="26"/>
        <v>0</v>
      </c>
      <c r="BG70" s="46">
        <f t="shared" si="27"/>
        <v>-14</v>
      </c>
      <c r="BQ70" s="46">
        <f t="shared" si="28"/>
        <v>0</v>
      </c>
      <c r="BR70" s="46">
        <f t="shared" si="29"/>
        <v>-14</v>
      </c>
      <c r="CB70" s="46">
        <f t="shared" si="30"/>
        <v>0</v>
      </c>
      <c r="CC70" s="46">
        <f t="shared" si="31"/>
        <v>-14</v>
      </c>
      <c r="CM70" s="46">
        <f t="shared" si="32"/>
        <v>0</v>
      </c>
      <c r="CN70" s="46">
        <f t="shared" si="33"/>
        <v>-14</v>
      </c>
    </row>
    <row r="71" spans="14:92" s="46" customFormat="1" x14ac:dyDescent="0.25">
      <c r="N71" s="46">
        <f t="shared" si="18"/>
        <v>0</v>
      </c>
      <c r="O71" s="46">
        <f t="shared" si="19"/>
        <v>0</v>
      </c>
      <c r="Y71" s="46">
        <f t="shared" si="20"/>
        <v>0</v>
      </c>
      <c r="Z71" s="46">
        <f t="shared" si="21"/>
        <v>0</v>
      </c>
      <c r="AJ71" s="46">
        <f t="shared" si="22"/>
        <v>0</v>
      </c>
      <c r="AK71" s="46">
        <f t="shared" si="23"/>
        <v>0</v>
      </c>
      <c r="AU71" s="46">
        <f t="shared" si="24"/>
        <v>0</v>
      </c>
      <c r="AV71" s="46">
        <f t="shared" si="25"/>
        <v>0</v>
      </c>
      <c r="BF71" s="46">
        <f t="shared" si="26"/>
        <v>0</v>
      </c>
      <c r="BG71" s="46">
        <f t="shared" si="27"/>
        <v>0</v>
      </c>
      <c r="BQ71" s="46">
        <f t="shared" si="28"/>
        <v>0</v>
      </c>
      <c r="BR71" s="46">
        <f t="shared" si="29"/>
        <v>0</v>
      </c>
      <c r="CB71" s="46">
        <f t="shared" si="30"/>
        <v>0</v>
      </c>
      <c r="CC71" s="46">
        <f t="shared" si="31"/>
        <v>0</v>
      </c>
      <c r="CM71" s="46">
        <f t="shared" si="32"/>
        <v>0</v>
      </c>
      <c r="CN71" s="46">
        <f t="shared" si="33"/>
        <v>0</v>
      </c>
    </row>
    <row r="72" spans="14:92" s="46" customFormat="1" x14ac:dyDescent="0.25">
      <c r="N72" s="46">
        <f t="shared" si="18"/>
        <v>0</v>
      </c>
      <c r="O72" s="46">
        <f t="shared" si="19"/>
        <v>0</v>
      </c>
      <c r="Y72" s="46">
        <f t="shared" si="20"/>
        <v>0</v>
      </c>
      <c r="Z72" s="46">
        <f t="shared" si="21"/>
        <v>0</v>
      </c>
      <c r="AJ72" s="46">
        <f t="shared" si="22"/>
        <v>0</v>
      </c>
      <c r="AK72" s="46">
        <f t="shared" si="23"/>
        <v>0</v>
      </c>
      <c r="AU72" s="46">
        <f t="shared" si="24"/>
        <v>0</v>
      </c>
      <c r="AV72" s="46">
        <f t="shared" si="25"/>
        <v>0</v>
      </c>
      <c r="BF72" s="46">
        <f t="shared" si="26"/>
        <v>0</v>
      </c>
      <c r="BG72" s="46">
        <f t="shared" si="27"/>
        <v>0</v>
      </c>
      <c r="BQ72" s="46">
        <f t="shared" si="28"/>
        <v>0</v>
      </c>
      <c r="BR72" s="46">
        <f t="shared" si="29"/>
        <v>0</v>
      </c>
      <c r="CB72" s="46">
        <f t="shared" si="30"/>
        <v>0</v>
      </c>
      <c r="CC72" s="46">
        <f t="shared" si="31"/>
        <v>0</v>
      </c>
      <c r="CM72" s="46">
        <f t="shared" si="32"/>
        <v>0</v>
      </c>
      <c r="CN72" s="46">
        <f t="shared" si="33"/>
        <v>0</v>
      </c>
    </row>
    <row r="73" spans="14:92" s="46" customFormat="1" x14ac:dyDescent="0.25">
      <c r="N73" s="46">
        <f t="shared" si="18"/>
        <v>0</v>
      </c>
      <c r="O73" s="46">
        <f t="shared" si="19"/>
        <v>0</v>
      </c>
      <c r="Y73" s="46">
        <f t="shared" si="20"/>
        <v>0</v>
      </c>
      <c r="Z73" s="46">
        <f t="shared" si="21"/>
        <v>0</v>
      </c>
      <c r="AJ73" s="46">
        <f t="shared" si="22"/>
        <v>0</v>
      </c>
      <c r="AK73" s="46">
        <f t="shared" si="23"/>
        <v>0</v>
      </c>
      <c r="AU73" s="46">
        <f t="shared" si="24"/>
        <v>0</v>
      </c>
      <c r="AV73" s="46">
        <f t="shared" si="25"/>
        <v>0</v>
      </c>
      <c r="BF73" s="46">
        <f t="shared" si="26"/>
        <v>0</v>
      </c>
      <c r="BG73" s="46">
        <f t="shared" si="27"/>
        <v>0</v>
      </c>
      <c r="BQ73" s="46">
        <f t="shared" si="28"/>
        <v>0</v>
      </c>
      <c r="BR73" s="46">
        <f t="shared" si="29"/>
        <v>0</v>
      </c>
      <c r="CB73" s="46">
        <f t="shared" si="30"/>
        <v>0</v>
      </c>
      <c r="CC73" s="46">
        <f t="shared" si="31"/>
        <v>0</v>
      </c>
      <c r="CM73" s="46">
        <f t="shared" si="32"/>
        <v>0</v>
      </c>
      <c r="CN73" s="46">
        <f t="shared" si="33"/>
        <v>0</v>
      </c>
    </row>
    <row r="74" spans="14:92" s="46" customFormat="1" x14ac:dyDescent="0.25">
      <c r="N74" s="46">
        <f t="shared" si="18"/>
        <v>0</v>
      </c>
      <c r="O74" s="46">
        <f t="shared" si="19"/>
        <v>0</v>
      </c>
      <c r="Y74" s="46">
        <f t="shared" si="20"/>
        <v>0</v>
      </c>
      <c r="Z74" s="46">
        <f t="shared" si="21"/>
        <v>0</v>
      </c>
      <c r="AJ74" s="46">
        <f t="shared" si="22"/>
        <v>0</v>
      </c>
      <c r="AK74" s="46">
        <f t="shared" si="23"/>
        <v>0</v>
      </c>
      <c r="AU74" s="46">
        <f t="shared" si="24"/>
        <v>0</v>
      </c>
      <c r="AV74" s="46">
        <f t="shared" si="25"/>
        <v>0</v>
      </c>
      <c r="BF74" s="46">
        <f t="shared" si="26"/>
        <v>0</v>
      </c>
      <c r="BG74" s="46">
        <f t="shared" si="27"/>
        <v>0</v>
      </c>
      <c r="BQ74" s="46">
        <f t="shared" si="28"/>
        <v>0</v>
      </c>
      <c r="BR74" s="46">
        <f t="shared" si="29"/>
        <v>0</v>
      </c>
      <c r="CB74" s="46">
        <f t="shared" si="30"/>
        <v>0</v>
      </c>
      <c r="CC74" s="46">
        <f t="shared" si="31"/>
        <v>0</v>
      </c>
      <c r="CM74" s="46">
        <f t="shared" si="32"/>
        <v>0</v>
      </c>
      <c r="CN74" s="46">
        <f t="shared" si="33"/>
        <v>0</v>
      </c>
    </row>
    <row r="75" spans="14:92" s="46" customFormat="1" x14ac:dyDescent="0.25">
      <c r="N75" s="46">
        <f t="shared" si="18"/>
        <v>0</v>
      </c>
      <c r="O75" s="46">
        <f t="shared" si="19"/>
        <v>0</v>
      </c>
      <c r="Y75" s="46">
        <f t="shared" si="20"/>
        <v>0</v>
      </c>
      <c r="Z75" s="46">
        <f t="shared" si="21"/>
        <v>0</v>
      </c>
      <c r="AJ75" s="46">
        <f t="shared" si="22"/>
        <v>0</v>
      </c>
      <c r="AK75" s="46">
        <f t="shared" si="23"/>
        <v>0</v>
      </c>
      <c r="AU75" s="46">
        <f t="shared" si="24"/>
        <v>0</v>
      </c>
      <c r="AV75" s="46">
        <f t="shared" si="25"/>
        <v>0</v>
      </c>
      <c r="BF75" s="46">
        <f t="shared" si="26"/>
        <v>0</v>
      </c>
      <c r="BG75" s="46">
        <f t="shared" si="27"/>
        <v>0</v>
      </c>
      <c r="BQ75" s="46">
        <f t="shared" si="28"/>
        <v>0</v>
      </c>
      <c r="BR75" s="46">
        <f t="shared" si="29"/>
        <v>0</v>
      </c>
      <c r="CB75" s="46">
        <f t="shared" si="30"/>
        <v>0</v>
      </c>
      <c r="CC75" s="46">
        <f t="shared" si="31"/>
        <v>0</v>
      </c>
      <c r="CM75" s="46">
        <f t="shared" si="32"/>
        <v>0</v>
      </c>
      <c r="CN75" s="46">
        <f t="shared" si="33"/>
        <v>0</v>
      </c>
    </row>
    <row r="76" spans="14:92" s="46" customFormat="1" x14ac:dyDescent="0.25">
      <c r="N76" s="46">
        <f t="shared" si="18"/>
        <v>0</v>
      </c>
      <c r="O76" s="46">
        <f t="shared" si="19"/>
        <v>-10</v>
      </c>
      <c r="Y76" s="46">
        <f t="shared" si="20"/>
        <v>0</v>
      </c>
      <c r="Z76" s="46">
        <f t="shared" si="21"/>
        <v>-10</v>
      </c>
      <c r="AJ76" s="46">
        <f t="shared" si="22"/>
        <v>0</v>
      </c>
      <c r="AK76" s="46">
        <f t="shared" si="23"/>
        <v>-10</v>
      </c>
      <c r="AU76" s="46">
        <f t="shared" si="24"/>
        <v>0</v>
      </c>
      <c r="AV76" s="46">
        <f t="shared" si="25"/>
        <v>-10</v>
      </c>
      <c r="BF76" s="46">
        <f t="shared" si="26"/>
        <v>0</v>
      </c>
      <c r="BG76" s="46">
        <f t="shared" si="27"/>
        <v>-10</v>
      </c>
      <c r="BQ76" s="46">
        <f t="shared" si="28"/>
        <v>0</v>
      </c>
      <c r="BR76" s="46">
        <f t="shared" si="29"/>
        <v>-10</v>
      </c>
      <c r="CB76" s="46">
        <f t="shared" si="30"/>
        <v>0</v>
      </c>
      <c r="CC76" s="46">
        <f t="shared" si="31"/>
        <v>-10</v>
      </c>
      <c r="CM76" s="46">
        <f t="shared" si="32"/>
        <v>0</v>
      </c>
      <c r="CN76" s="46">
        <f t="shared" si="33"/>
        <v>-10</v>
      </c>
    </row>
    <row r="77" spans="14:92" s="46" customFormat="1" x14ac:dyDescent="0.25">
      <c r="N77" s="46">
        <f t="shared" si="18"/>
        <v>0</v>
      </c>
      <c r="O77" s="46">
        <f t="shared" si="19"/>
        <v>-1.1000000000000001</v>
      </c>
      <c r="Y77" s="46">
        <f t="shared" si="20"/>
        <v>0</v>
      </c>
      <c r="Z77" s="46">
        <f t="shared" si="21"/>
        <v>-1.1000000000000001</v>
      </c>
      <c r="AJ77" s="46">
        <f t="shared" si="22"/>
        <v>0</v>
      </c>
      <c r="AK77" s="46">
        <f t="shared" si="23"/>
        <v>-1.1000000000000001</v>
      </c>
      <c r="AU77" s="46">
        <f t="shared" si="24"/>
        <v>0</v>
      </c>
      <c r="AV77" s="46">
        <f t="shared" si="25"/>
        <v>-1.1000000000000001</v>
      </c>
      <c r="BF77" s="46">
        <f t="shared" si="26"/>
        <v>0</v>
      </c>
      <c r="BG77" s="46">
        <f t="shared" si="27"/>
        <v>-1.1000000000000001</v>
      </c>
      <c r="BQ77" s="46">
        <f t="shared" si="28"/>
        <v>0</v>
      </c>
      <c r="BR77" s="46">
        <f t="shared" si="29"/>
        <v>-1.1000000000000001</v>
      </c>
      <c r="CB77" s="46">
        <f t="shared" si="30"/>
        <v>0</v>
      </c>
      <c r="CC77" s="46">
        <f t="shared" si="31"/>
        <v>-1.1000000000000001</v>
      </c>
      <c r="CM77" s="46">
        <f t="shared" si="32"/>
        <v>0</v>
      </c>
      <c r="CN77" s="46">
        <f t="shared" si="33"/>
        <v>-1.1000000000000001</v>
      </c>
    </row>
    <row r="78" spans="14:92" s="46" customFormat="1" x14ac:dyDescent="0.25">
      <c r="N78" s="46">
        <f t="shared" si="18"/>
        <v>0</v>
      </c>
      <c r="O78" s="46">
        <f t="shared" si="19"/>
        <v>-11</v>
      </c>
      <c r="Y78" s="46">
        <f t="shared" si="20"/>
        <v>0</v>
      </c>
      <c r="Z78" s="46">
        <f t="shared" si="21"/>
        <v>-11</v>
      </c>
      <c r="AJ78" s="46">
        <f t="shared" si="22"/>
        <v>0</v>
      </c>
      <c r="AK78" s="46">
        <f t="shared" si="23"/>
        <v>-11</v>
      </c>
      <c r="AU78" s="46">
        <f t="shared" si="24"/>
        <v>0</v>
      </c>
      <c r="AV78" s="46">
        <f t="shared" si="25"/>
        <v>-11</v>
      </c>
      <c r="BF78" s="46">
        <f t="shared" si="26"/>
        <v>0</v>
      </c>
      <c r="BG78" s="46">
        <f>IF(AY39=-1,BG39,0)</f>
        <v>-11</v>
      </c>
      <c r="BQ78" s="46">
        <f t="shared" si="28"/>
        <v>0</v>
      </c>
      <c r="BR78" s="46">
        <f t="shared" si="29"/>
        <v>-11</v>
      </c>
      <c r="CB78" s="46">
        <f t="shared" si="30"/>
        <v>0</v>
      </c>
      <c r="CC78" s="46">
        <f t="shared" si="31"/>
        <v>-11</v>
      </c>
      <c r="CM78" s="46">
        <f t="shared" si="32"/>
        <v>0</v>
      </c>
      <c r="CN78" s="46">
        <f t="shared" si="33"/>
        <v>-11</v>
      </c>
    </row>
    <row r="79" spans="14:92" s="46" customFormat="1" x14ac:dyDescent="0.25"/>
    <row r="80" spans="14:92" s="46" customFormat="1" x14ac:dyDescent="0.25"/>
    <row r="81" s="46" customFormat="1" x14ac:dyDescent="0.25"/>
    <row r="82" s="46" customFormat="1" x14ac:dyDescent="0.25"/>
    <row r="83" s="46" customFormat="1" x14ac:dyDescent="0.25"/>
    <row r="84" s="46" customFormat="1" x14ac:dyDescent="0.25"/>
    <row r="85" s="46" customFormat="1" x14ac:dyDescent="0.25"/>
    <row r="86" s="46" customFormat="1" x14ac:dyDescent="0.25"/>
    <row r="87" s="46" customFormat="1" x14ac:dyDescent="0.25"/>
    <row r="88" s="46" customFormat="1" x14ac:dyDescent="0.25"/>
    <row r="89" s="46" customFormat="1" x14ac:dyDescent="0.25"/>
    <row r="90" s="46" customFormat="1" x14ac:dyDescent="0.25"/>
    <row r="91" s="46" customFormat="1" x14ac:dyDescent="0.25"/>
    <row r="92" s="46" customFormat="1" x14ac:dyDescent="0.25"/>
    <row r="93" s="46" customFormat="1" x14ac:dyDescent="0.25"/>
    <row r="94" s="46" customFormat="1" x14ac:dyDescent="0.25"/>
    <row r="95" s="46" customFormat="1" x14ac:dyDescent="0.25"/>
    <row r="96" s="46" customFormat="1" x14ac:dyDescent="0.25"/>
    <row r="97" s="46" customFormat="1" x14ac:dyDescent="0.25"/>
    <row r="98" s="46" customFormat="1" x14ac:dyDescent="0.25"/>
    <row r="99" s="46" customFormat="1" x14ac:dyDescent="0.25"/>
    <row r="100" s="46" customFormat="1" x14ac:dyDescent="0.25"/>
    <row r="101" s="46" customFormat="1" x14ac:dyDescent="0.25"/>
    <row r="102" s="46" customFormat="1" x14ac:dyDescent="0.25"/>
    <row r="103" s="46" customFormat="1" x14ac:dyDescent="0.25"/>
    <row r="104" s="46" customFormat="1" x14ac:dyDescent="0.25"/>
    <row r="105" s="46" customFormat="1" x14ac:dyDescent="0.25"/>
    <row r="106" s="46" customFormat="1" x14ac:dyDescent="0.25"/>
    <row r="107" s="46" customFormat="1" x14ac:dyDescent="0.25"/>
    <row r="108" s="46" customFormat="1" x14ac:dyDescent="0.25"/>
    <row r="109" s="46" customFormat="1" x14ac:dyDescent="0.25"/>
    <row r="110" s="46" customFormat="1" x14ac:dyDescent="0.25"/>
    <row r="111" s="46" customFormat="1" x14ac:dyDescent="0.25"/>
    <row r="112" s="46" customFormat="1" x14ac:dyDescent="0.25"/>
    <row r="113" s="46" customFormat="1" x14ac:dyDescent="0.25"/>
    <row r="114" s="46" customFormat="1" x14ac:dyDescent="0.25"/>
    <row r="115" s="46" customFormat="1" x14ac:dyDescent="0.25"/>
    <row r="116" s="46" customFormat="1" x14ac:dyDescent="0.25"/>
    <row r="117" s="46" customFormat="1" x14ac:dyDescent="0.25"/>
    <row r="118" s="46" customFormat="1" x14ac:dyDescent="0.25"/>
    <row r="119" s="46" customFormat="1" x14ac:dyDescent="0.25"/>
    <row r="120" s="46" customFormat="1" x14ac:dyDescent="0.25"/>
    <row r="121" s="46" customFormat="1" x14ac:dyDescent="0.25"/>
    <row r="122" s="46" customFormat="1" x14ac:dyDescent="0.25"/>
    <row r="123" s="46" customFormat="1" x14ac:dyDescent="0.25"/>
    <row r="124" s="46" customFormat="1" x14ac:dyDescent="0.25"/>
    <row r="125" s="46" customFormat="1" x14ac:dyDescent="0.25"/>
    <row r="126" s="46" customFormat="1" x14ac:dyDescent="0.25"/>
    <row r="127" s="46" customFormat="1" x14ac:dyDescent="0.25"/>
    <row r="128" s="46" customFormat="1" x14ac:dyDescent="0.25"/>
    <row r="129" s="46" customFormat="1" x14ac:dyDescent="0.25"/>
    <row r="130" s="46" customFormat="1" x14ac:dyDescent="0.25"/>
    <row r="131" s="46" customFormat="1" x14ac:dyDescent="0.25"/>
    <row r="132" s="46" customFormat="1" x14ac:dyDescent="0.25"/>
    <row r="133" s="46" customFormat="1" x14ac:dyDescent="0.25"/>
    <row r="134" s="46" customFormat="1" x14ac:dyDescent="0.25"/>
    <row r="135" s="46" customFormat="1" x14ac:dyDescent="0.25"/>
    <row r="136" s="46" customFormat="1" x14ac:dyDescent="0.25"/>
    <row r="137" s="46" customFormat="1" x14ac:dyDescent="0.25"/>
    <row r="138" s="46" customFormat="1" x14ac:dyDescent="0.25"/>
    <row r="139" s="46" customFormat="1" x14ac:dyDescent="0.25"/>
    <row r="140" s="46" customFormat="1" x14ac:dyDescent="0.25"/>
    <row r="141" s="46" customFormat="1" x14ac:dyDescent="0.25"/>
    <row r="142" s="46" customFormat="1" x14ac:dyDescent="0.25"/>
    <row r="143" s="46" customFormat="1" x14ac:dyDescent="0.25"/>
    <row r="144" s="46" customFormat="1" x14ac:dyDescent="0.25"/>
    <row r="145" s="46" customFormat="1" x14ac:dyDescent="0.25"/>
    <row r="146" s="46" customFormat="1" x14ac:dyDescent="0.25"/>
    <row r="147" s="46" customFormat="1" x14ac:dyDescent="0.25"/>
    <row r="148" s="46" customFormat="1" x14ac:dyDescent="0.25"/>
    <row r="149" s="46" customFormat="1" x14ac:dyDescent="0.25"/>
    <row r="150" s="46" customFormat="1" x14ac:dyDescent="0.25"/>
    <row r="151" s="46" customFormat="1" x14ac:dyDescent="0.25"/>
    <row r="152" s="46" customFormat="1" x14ac:dyDescent="0.25"/>
    <row r="153" s="46" customFormat="1" x14ac:dyDescent="0.25"/>
    <row r="154" s="46" customFormat="1" x14ac:dyDescent="0.25"/>
    <row r="155" s="46" customFormat="1" x14ac:dyDescent="0.25"/>
    <row r="156" s="46" customFormat="1" x14ac:dyDescent="0.25"/>
    <row r="157" s="46" customFormat="1" x14ac:dyDescent="0.25"/>
    <row r="158" s="46" customFormat="1" x14ac:dyDescent="0.25"/>
    <row r="159" s="46" customFormat="1" x14ac:dyDescent="0.25"/>
    <row r="160" s="46" customFormat="1" x14ac:dyDescent="0.25"/>
    <row r="161" s="46" customFormat="1" x14ac:dyDescent="0.25"/>
    <row r="162" s="46" customFormat="1" x14ac:dyDescent="0.25"/>
    <row r="163" s="46" customFormat="1" x14ac:dyDescent="0.25"/>
    <row r="164" s="46" customFormat="1" x14ac:dyDescent="0.25"/>
    <row r="165" s="46" customFormat="1" x14ac:dyDescent="0.25"/>
    <row r="166" s="46" customFormat="1" x14ac:dyDescent="0.25"/>
    <row r="167" s="46" customFormat="1" x14ac:dyDescent="0.25"/>
    <row r="168" s="46" customFormat="1" x14ac:dyDescent="0.25"/>
    <row r="169" s="46" customFormat="1" x14ac:dyDescent="0.25"/>
    <row r="170" s="46" customFormat="1" x14ac:dyDescent="0.25"/>
    <row r="171" s="46" customFormat="1" x14ac:dyDescent="0.25"/>
    <row r="172" s="46" customFormat="1" x14ac:dyDescent="0.25"/>
    <row r="173" s="46" customFormat="1" x14ac:dyDescent="0.25"/>
    <row r="174" s="46" customFormat="1" x14ac:dyDescent="0.25"/>
    <row r="175" s="46" customFormat="1" x14ac:dyDescent="0.25"/>
    <row r="176" s="46" customFormat="1" x14ac:dyDescent="0.25"/>
    <row r="177" s="46" customFormat="1" x14ac:dyDescent="0.25"/>
    <row r="178" s="46" customFormat="1" x14ac:dyDescent="0.25"/>
    <row r="179" s="46" customFormat="1" x14ac:dyDescent="0.25"/>
    <row r="180" s="46" customFormat="1" x14ac:dyDescent="0.25"/>
    <row r="181" s="46" customFormat="1" x14ac:dyDescent="0.25"/>
    <row r="182" s="46" customFormat="1" x14ac:dyDescent="0.25"/>
    <row r="183" s="46" customFormat="1" x14ac:dyDescent="0.25"/>
    <row r="184" s="46" customFormat="1" x14ac:dyDescent="0.25"/>
    <row r="185" s="46" customFormat="1" x14ac:dyDescent="0.25"/>
    <row r="186" s="46" customFormat="1" x14ac:dyDescent="0.25"/>
    <row r="187" s="46" customFormat="1" x14ac:dyDescent="0.25"/>
    <row r="188" s="46" customFormat="1" x14ac:dyDescent="0.25"/>
    <row r="189" s="46" customFormat="1" x14ac:dyDescent="0.25"/>
    <row r="190" s="46" customFormat="1" x14ac:dyDescent="0.25"/>
    <row r="191" s="46" customFormat="1" x14ac:dyDescent="0.25"/>
    <row r="192" s="46" customFormat="1" x14ac:dyDescent="0.25"/>
    <row r="193" s="46" customFormat="1" x14ac:dyDescent="0.25"/>
    <row r="194" s="46" customFormat="1" x14ac:dyDescent="0.25"/>
    <row r="195" s="46" customFormat="1" x14ac:dyDescent="0.25"/>
    <row r="196" s="46" customFormat="1" x14ac:dyDescent="0.25"/>
    <row r="197" s="46" customFormat="1" x14ac:dyDescent="0.25"/>
    <row r="198" s="46" customFormat="1" x14ac:dyDescent="0.25"/>
    <row r="199" s="46" customFormat="1" x14ac:dyDescent="0.25"/>
    <row r="200" s="46" customFormat="1" x14ac:dyDescent="0.25"/>
    <row r="201" s="46" customFormat="1" x14ac:dyDescent="0.25"/>
    <row r="202" s="46" customFormat="1" x14ac:dyDescent="0.25"/>
    <row r="203" s="46" customFormat="1" x14ac:dyDescent="0.25"/>
    <row r="204" s="46" customFormat="1" x14ac:dyDescent="0.25"/>
    <row r="205" s="46" customFormat="1" x14ac:dyDescent="0.25"/>
    <row r="206" s="46" customFormat="1" x14ac:dyDescent="0.25"/>
    <row r="207" s="46" customFormat="1" x14ac:dyDescent="0.25"/>
    <row r="208" s="46" customFormat="1" x14ac:dyDescent="0.25"/>
    <row r="209" s="46" customFormat="1" x14ac:dyDescent="0.25"/>
    <row r="210" s="46" customFormat="1" x14ac:dyDescent="0.25"/>
    <row r="211" s="46" customFormat="1" x14ac:dyDescent="0.25"/>
    <row r="212" s="46" customFormat="1" x14ac:dyDescent="0.25"/>
    <row r="213" s="46" customFormat="1" x14ac:dyDescent="0.25"/>
    <row r="214" s="46" customFormat="1" x14ac:dyDescent="0.25"/>
    <row r="215" s="46" customFormat="1" x14ac:dyDescent="0.25"/>
    <row r="216" s="46" customFormat="1" x14ac:dyDescent="0.25"/>
    <row r="217" s="46" customFormat="1" x14ac:dyDescent="0.25"/>
    <row r="218" s="46" customFormat="1" x14ac:dyDescent="0.25"/>
    <row r="219" s="46" customFormat="1" x14ac:dyDescent="0.25"/>
    <row r="220" s="46" customFormat="1" x14ac:dyDescent="0.25"/>
    <row r="221" s="46" customFormat="1" x14ac:dyDescent="0.25"/>
    <row r="222" s="46" customFormat="1" x14ac:dyDescent="0.25"/>
    <row r="223" s="46" customFormat="1" x14ac:dyDescent="0.25"/>
    <row r="224" s="46" customFormat="1" x14ac:dyDescent="0.25"/>
    <row r="225" s="46" customFormat="1" x14ac:dyDescent="0.25"/>
    <row r="226" s="46" customFormat="1" x14ac:dyDescent="0.25"/>
    <row r="227" s="46" customFormat="1" x14ac:dyDescent="0.25"/>
    <row r="228" s="46" customFormat="1" x14ac:dyDescent="0.25"/>
    <row r="229" s="46" customFormat="1" x14ac:dyDescent="0.25"/>
    <row r="230" s="46" customFormat="1" x14ac:dyDescent="0.25"/>
    <row r="231" s="46" customFormat="1" x14ac:dyDescent="0.25"/>
    <row r="232" s="46" customFormat="1" x14ac:dyDescent="0.25"/>
    <row r="233" s="46" customFormat="1" x14ac:dyDescent="0.25"/>
    <row r="234" s="46" customFormat="1" x14ac:dyDescent="0.25"/>
    <row r="235" s="46" customFormat="1" x14ac:dyDescent="0.25"/>
    <row r="236" s="46" customFormat="1" x14ac:dyDescent="0.25"/>
    <row r="237" s="46" customFormat="1" x14ac:dyDescent="0.25"/>
    <row r="238" s="46" customFormat="1" x14ac:dyDescent="0.25"/>
    <row r="239" s="46" customFormat="1" x14ac:dyDescent="0.25"/>
    <row r="240" s="46" customFormat="1" x14ac:dyDescent="0.25"/>
    <row r="241" s="46" customFormat="1" x14ac:dyDescent="0.25"/>
    <row r="242" s="46" customFormat="1" x14ac:dyDescent="0.25"/>
    <row r="243" s="46" customFormat="1" x14ac:dyDescent="0.25"/>
    <row r="244" s="46" customFormat="1" x14ac:dyDescent="0.25"/>
    <row r="245" s="46" customFormat="1" x14ac:dyDescent="0.25"/>
    <row r="246" s="46" customFormat="1" x14ac:dyDescent="0.25"/>
    <row r="247" s="46" customFormat="1" x14ac:dyDescent="0.25"/>
    <row r="248" s="46" customFormat="1" x14ac:dyDescent="0.25"/>
    <row r="249" s="46" customFormat="1" x14ac:dyDescent="0.25"/>
    <row r="250" s="46" customFormat="1" x14ac:dyDescent="0.25"/>
    <row r="251" s="46" customFormat="1" x14ac:dyDescent="0.25"/>
    <row r="252" s="46" customFormat="1" x14ac:dyDescent="0.25"/>
    <row r="253" s="46" customFormat="1" x14ac:dyDescent="0.25"/>
    <row r="254" s="46" customFormat="1" x14ac:dyDescent="0.25"/>
    <row r="255" s="46" customFormat="1" x14ac:dyDescent="0.25"/>
    <row r="256" s="46" customFormat="1" x14ac:dyDescent="0.25"/>
    <row r="257" spans="16:60" s="46" customFormat="1" x14ac:dyDescent="0.25"/>
    <row r="258" spans="16:60" s="46" customFormat="1" x14ac:dyDescent="0.25"/>
    <row r="259" spans="16:60" s="46" customFormat="1" x14ac:dyDescent="0.25"/>
    <row r="260" spans="16:60" s="46" customFormat="1" x14ac:dyDescent="0.25"/>
    <row r="261" spans="16:60" s="46" customFormat="1" x14ac:dyDescent="0.25"/>
    <row r="262" spans="16:60" s="46" customFormat="1" x14ac:dyDescent="0.25"/>
    <row r="263" spans="16:60" s="46" customFormat="1" x14ac:dyDescent="0.25"/>
    <row r="264" spans="16:60" s="14" customFormat="1" x14ac:dyDescent="0.25">
      <c r="P264" s="23"/>
      <c r="AA264" s="23"/>
      <c r="AL264" s="23"/>
      <c r="BH264" s="23"/>
    </row>
    <row r="265" spans="16:60" s="14" customFormat="1" x14ac:dyDescent="0.25">
      <c r="P265" s="23"/>
      <c r="AA265" s="23"/>
      <c r="AL265" s="23"/>
      <c r="BH265" s="23"/>
    </row>
    <row r="266" spans="16:60" s="14" customFormat="1" x14ac:dyDescent="0.25">
      <c r="P266" s="23"/>
      <c r="AA266" s="23"/>
      <c r="AL266" s="23"/>
      <c r="BH266" s="23"/>
    </row>
    <row r="267" spans="16:60" s="14" customFormat="1" x14ac:dyDescent="0.25">
      <c r="P267" s="23"/>
      <c r="AA267" s="23"/>
      <c r="AL267" s="23"/>
      <c r="BH267" s="23"/>
    </row>
    <row r="268" spans="16:60" s="14" customFormat="1" x14ac:dyDescent="0.25">
      <c r="P268" s="23"/>
      <c r="AA268" s="23"/>
      <c r="AL268" s="23"/>
      <c r="BH268" s="23"/>
    </row>
    <row r="269" spans="16:60" s="14" customFormat="1" x14ac:dyDescent="0.25">
      <c r="P269" s="23"/>
      <c r="AA269" s="23"/>
      <c r="AL269" s="23"/>
      <c r="BH269" s="23"/>
    </row>
    <row r="270" spans="16:60" s="14" customFormat="1" x14ac:dyDescent="0.25">
      <c r="P270" s="23"/>
      <c r="AA270" s="23"/>
      <c r="AL270" s="23"/>
      <c r="BH270" s="23"/>
    </row>
    <row r="271" spans="16:60" s="14" customFormat="1" x14ac:dyDescent="0.25">
      <c r="P271" s="23"/>
      <c r="AA271" s="23"/>
      <c r="AL271" s="23"/>
      <c r="BH271" s="23"/>
    </row>
  </sheetData>
  <mergeCells count="48">
    <mergeCell ref="C4:C9"/>
    <mergeCell ref="CO1:CP2"/>
    <mergeCell ref="B1:B3"/>
    <mergeCell ref="A1:A3"/>
    <mergeCell ref="C1:D2"/>
    <mergeCell ref="A4:A9"/>
    <mergeCell ref="E2:O2"/>
    <mergeCell ref="P2:Z2"/>
    <mergeCell ref="AA2:AK2"/>
    <mergeCell ref="B4:B9"/>
    <mergeCell ref="CD2:CN2"/>
    <mergeCell ref="AL2:AV2"/>
    <mergeCell ref="AW2:BG2"/>
    <mergeCell ref="BH2:BR2"/>
    <mergeCell ref="E1:CN1"/>
    <mergeCell ref="BS2:CC2"/>
    <mergeCell ref="C12:C13"/>
    <mergeCell ref="B17:B19"/>
    <mergeCell ref="C17:C18"/>
    <mergeCell ref="B23:B26"/>
    <mergeCell ref="C23:C24"/>
    <mergeCell ref="C25:C26"/>
    <mergeCell ref="A12:A13"/>
    <mergeCell ref="A16:A19"/>
    <mergeCell ref="A22:A26"/>
    <mergeCell ref="A29:A34"/>
    <mergeCell ref="B12:B13"/>
    <mergeCell ref="B32:B34"/>
    <mergeCell ref="A37:A39"/>
    <mergeCell ref="C32:C33"/>
    <mergeCell ref="B37:B39"/>
    <mergeCell ref="C37:C38"/>
    <mergeCell ref="B29:B31"/>
    <mergeCell ref="C29:C30"/>
    <mergeCell ref="CE41:CM41"/>
    <mergeCell ref="CE42:CM42"/>
    <mergeCell ref="Q41:Y41"/>
    <mergeCell ref="Q42:Y42"/>
    <mergeCell ref="AB41:AJ41"/>
    <mergeCell ref="AB42:AJ42"/>
    <mergeCell ref="BI41:BQ41"/>
    <mergeCell ref="BI42:BQ42"/>
    <mergeCell ref="AM41:AU41"/>
    <mergeCell ref="AX41:BF41"/>
    <mergeCell ref="AM42:AU42"/>
    <mergeCell ref="AX42:BF42"/>
    <mergeCell ref="BT41:CB41"/>
    <mergeCell ref="BT42:CB42"/>
  </mergeCells>
  <hyperlinks>
    <hyperlink ref="E4" location="'ACTIVIDAD 1'!E7" tooltip="F.I." display="F.I."/>
    <hyperlink ref="E5" location="'ACTIVIDAD 1'!E24" tooltip="F.I." display="F.I."/>
    <hyperlink ref="E6:E9" location="'ACTIVIDAD 1'!E24" tooltip="F.I." display="F.I."/>
    <hyperlink ref="E6" location="'ACTIVIDAD 1'!E41" tooltip="F.I." display="F.I."/>
    <hyperlink ref="E7" location="'ACTIVIDAD 1'!E58" tooltip="F.I." display="F.I."/>
    <hyperlink ref="E8" location="'ACTIVIDAD 1'!E75" tooltip="F.I." display="F.I."/>
    <hyperlink ref="E9" location="'ACTIVIDAD 1'!E92" tooltip="F.I." display="F.I."/>
    <hyperlink ref="E22" location="'ACTIVIDAD 1'!E245" tooltip="F.I." display="F.I."/>
    <hyperlink ref="E23:E26" location="'ACTIVIDAD 1'!E177" tooltip="F.I." display="F.I."/>
    <hyperlink ref="E23" location="'ACTIVIDAD 1'!E262" tooltip="F.I." display="F.I."/>
    <hyperlink ref="E24" location="'ACTIVIDAD 1'!E279" tooltip="F.I." display="F.I."/>
    <hyperlink ref="E25" location="'ACTIVIDAD 1'!E296" tooltip="F.I." display="F.I."/>
    <hyperlink ref="E26" location="'ACTIVIDAD 1'!E313" tooltip="F.I." display="F.I."/>
    <hyperlink ref="E29" location="'ACTIVIDAD 1'!E330" tooltip="F.I." display="F.I."/>
    <hyperlink ref="E30:E34" location="'ACTIVIDAD 1'!E330" tooltip="F.I." display="F.I."/>
    <hyperlink ref="E30" location="'ACTIVIDAD 1'!E347" tooltip="F.I." display="F.I."/>
    <hyperlink ref="E31" location="'ACTIVIDAD 1'!E364" tooltip="F.I." display="F.I."/>
    <hyperlink ref="E32" location="'ACTIVIDAD 1'!E381" tooltip="F.I." display="F.I."/>
    <hyperlink ref="E33" location="'ACTIVIDAD 1'!E398" tooltip="F.I." display="F.I."/>
    <hyperlink ref="E34" location="'ACTIVIDAD 1'!E415" tooltip="F.I." display="F.I."/>
    <hyperlink ref="E37" location="'ACTIVIDAD 1'!E432" tooltip="F.I." display="F.I."/>
    <hyperlink ref="E38:E39" location="'ACTIVIDAD 1'!E330" tooltip="F.I." display="F.I."/>
    <hyperlink ref="E38" location="'ACTIVIDAD 1'!E449" tooltip="F.I." display="F.I."/>
    <hyperlink ref="E39" location="'ACTIVIDAD 1'!E466" tooltip="F.I." display="F.I."/>
    <hyperlink ref="P4" location="'ACTIVIDAD 2 '!E7" tooltip="F.I." display="F.I."/>
    <hyperlink ref="P5" location="'ACTIVIDAD 2 '!E24" tooltip="F.I." display="F.I."/>
    <hyperlink ref="P6:P9" location="'ACTIVIDAD 1'!E24" tooltip="F.I." display="F.I."/>
    <hyperlink ref="P6" location="'ACTIVIDAD 2 '!E41" tooltip="F.I." display="F.I."/>
    <hyperlink ref="P7" location="'ACTIVIDAD 2 '!E58" tooltip="F.I." display="F.I."/>
    <hyperlink ref="P8" location="'ACTIVIDAD 2 '!E75" tooltip="F.I." display="F.I."/>
    <hyperlink ref="P9" location="'ACTIVIDAD 2 '!E92" tooltip="F.I." display="F.I."/>
    <hyperlink ref="P22" location="'ACTIVIDAD 2 '!E245" tooltip="F.I." display="F.I."/>
    <hyperlink ref="P23:P26" location="'ACTIVIDAD 1'!E177" tooltip="F.I." display="F.I."/>
    <hyperlink ref="P23" location="'ACTIVIDAD 2 '!E262" tooltip="F.I." display="F.I."/>
    <hyperlink ref="P24" location="'ACTIVIDAD 2 '!E279" tooltip="F.I." display="F.I."/>
    <hyperlink ref="P25" location="'ACTIVIDAD 2 '!E296" tooltip="F.I." display="F.I."/>
    <hyperlink ref="P26" location="'ACTIVIDAD 2 '!E313" tooltip="F.I." display="F.I."/>
    <hyperlink ref="P29" location="'ACTIVIDAD 2 '!E330" tooltip="F.I." display="F.I."/>
    <hyperlink ref="P30:P34" location="'ACTIVIDAD 1'!E330" tooltip="F.I." display="F.I."/>
    <hyperlink ref="P30" location="'ACTIVIDAD 2 '!E347" tooltip="F.I." display="F.I."/>
    <hyperlink ref="P31" location="'ACTIVIDAD 2 '!E364" tooltip="F.I." display="F.I."/>
    <hyperlink ref="P32" location="'ACTIVIDAD 2 '!E381" tooltip="F.I." display="F.I."/>
    <hyperlink ref="P33" location="'ACTIVIDAD 2 '!E398" tooltip="F.I." display="F.I."/>
    <hyperlink ref="P34" location="'ACTIVIDAD 2 '!E415" tooltip="F.I." display="F.I."/>
    <hyperlink ref="P37" location="'ACTIVIDAD 2 '!E432" tooltip="F.I." display="F.I."/>
    <hyperlink ref="P38:P39" location="'ACTIVIDAD 1'!E330" tooltip="F.I." display="F.I."/>
    <hyperlink ref="P38" location="'ACTIVIDAD 2 '!E449" tooltip="F.I." display="F.I."/>
    <hyperlink ref="P39" location="'ACTIVIDAD 2 '!E466" tooltip="F.I." display="F.I."/>
    <hyperlink ref="AA4" location="'ACTIVIDAD 3'!E7" tooltip="F.I." display="F.I."/>
    <hyperlink ref="AA5" location="'ACTIVIDAD 3'!E24" tooltip="F.I." display="F.I."/>
    <hyperlink ref="AA6:AA9" location="'ACTIVIDAD 1'!E24" tooltip="F.I." display="F.I."/>
    <hyperlink ref="AA6" location="'ACTIVIDAD 3'!E41" tooltip="F.I." display="F.I."/>
    <hyperlink ref="AA7" location="'ACTIVIDAD 3'!E58" tooltip="F.I." display="F.I."/>
    <hyperlink ref="AA8" location="'ACTIVIDAD 3'!E75" tooltip="F.I." display="F.I."/>
    <hyperlink ref="AA9" location="'ACTIVIDAD 3'!E92" tooltip="F.I." display="F.I."/>
    <hyperlink ref="AA22" location="'ACTIVIDAD 3'!E245" tooltip="F.I." display="F.I."/>
    <hyperlink ref="AA23:AA26" location="'ACTIVIDAD 1'!E177" tooltip="F.I." display="F.I."/>
    <hyperlink ref="AA23" location="'ACTIVIDAD 3'!E262" tooltip="F.I." display="F.I."/>
    <hyperlink ref="AA24" location="'ACTIVIDAD 3'!E279" tooltip="F.I." display="F.I."/>
    <hyperlink ref="AA25" location="'ACTIVIDAD 3'!E296" tooltip="F.I." display="F.I."/>
    <hyperlink ref="AA26" location="'ACTIVIDAD 3'!E313" tooltip="F.I." display="F.I."/>
    <hyperlink ref="AA29" location="'ACTIVIDAD 3'!E330" tooltip="F.I." display="F.I."/>
    <hyperlink ref="AA30:AA34" location="'ACTIVIDAD 1'!E330" tooltip="F.I." display="F.I."/>
    <hyperlink ref="AA30" location="'ACTIVIDAD 3'!E347" tooltip="F.I." display="F.I."/>
    <hyperlink ref="AA31" location="'ACTIVIDAD 3'!E364" tooltip="F.I." display="F.I."/>
    <hyperlink ref="AA32" location="'ACTIVIDAD 3'!E381" tooltip="F.I." display="F.I."/>
    <hyperlink ref="AA33" location="'ACTIVIDAD 3'!E398" tooltip="F.I." display="F.I."/>
    <hyperlink ref="AA34" location="'ACTIVIDAD 3'!E415" tooltip="F.I." display="F.I."/>
    <hyperlink ref="AA37" location="'ACTIVIDAD 3'!E432" tooltip="F.I." display="F.I."/>
    <hyperlink ref="AA38:AA39" location="'ACTIVIDAD 1'!E330" tooltip="F.I." display="F.I."/>
    <hyperlink ref="AA38" location="'ACTIVIDAD 3'!E449" tooltip="F.I." display="F.I."/>
    <hyperlink ref="AA39" location="'ACTIVIDAD 3'!E466" tooltip="F.I." display="F.I."/>
    <hyperlink ref="CD4" location="'ACTIVIDAD 3'!E7" tooltip="F.I." display="F.I."/>
    <hyperlink ref="CD5" location="'ACTIVIDAD 3'!E24" tooltip="F.I." display="F.I."/>
    <hyperlink ref="CD6:CD9" location="'ACTIVIDAD 1'!E24" tooltip="F.I." display="F.I."/>
    <hyperlink ref="CD6" location="'ACTIVIDAD 3'!E41" tooltip="F.I." display="F.I."/>
    <hyperlink ref="CD7" location="'ACTIVIDAD 3'!E58" tooltip="F.I." display="F.I."/>
    <hyperlink ref="CD8" location="'ACTIVIDAD 3'!E75" tooltip="F.I." display="F.I."/>
    <hyperlink ref="CD9" location="'ACTIVIDAD 3'!E92" tooltip="F.I." display="F.I."/>
    <hyperlink ref="CD22" location="'ACTIVIDAD 3'!E245" tooltip="F.I." display="F.I."/>
    <hyperlink ref="CD23:CD26" location="'ACTIVIDAD 1'!E177" tooltip="F.I." display="F.I."/>
    <hyperlink ref="CD23" location="'ACTIVIDAD 3'!E262" tooltip="F.I." display="F.I."/>
    <hyperlink ref="CD24" location="'ACTIVIDAD 3'!E279" tooltip="F.I." display="F.I."/>
    <hyperlink ref="CD25" location="'ACTIVIDAD 3'!E296" tooltip="F.I." display="F.I."/>
    <hyperlink ref="CD26" location="'ACTIVIDAD 3'!E313" tooltip="F.I." display="F.I."/>
    <hyperlink ref="CD29" location="'ACTIVIDAD 3'!E330" tooltip="F.I." display="F.I."/>
    <hyperlink ref="CD30:CD34" location="'ACTIVIDAD 1'!E330" tooltip="F.I." display="F.I."/>
    <hyperlink ref="CD30" location="'ACTIVIDAD 3'!E347" tooltip="F.I." display="F.I."/>
    <hyperlink ref="CD31" location="'ACTIVIDAD 3'!E364" tooltip="F.I." display="F.I."/>
    <hyperlink ref="CD32" location="'ACTIVIDAD 3'!E381" tooltip="F.I." display="F.I."/>
    <hyperlink ref="CD33" location="'ACTIVIDAD 3'!E398" tooltip="F.I." display="F.I."/>
    <hyperlink ref="CD34" location="'ACTIVIDAD 3'!E415" tooltip="F.I." display="F.I."/>
    <hyperlink ref="CD37" location="'ACTIVIDAD 3'!E432" tooltip="F.I." display="F.I."/>
    <hyperlink ref="CD38:CD39" location="'ACTIVIDAD 1'!E330" tooltip="F.I." display="F.I."/>
    <hyperlink ref="CD38" location="'ACTIVIDAD 3'!E449" tooltip="F.I." display="F.I."/>
    <hyperlink ref="CD39" location="'ACTIVIDAD 3'!E466" tooltip="F.I." display="F.I."/>
    <hyperlink ref="AW4" location="'ACTIVIDAD 3'!E7" tooltip="F.I." display="F.I."/>
    <hyperlink ref="AW5" location="'ACTIVIDAD 3'!E24" tooltip="F.I." display="F.I."/>
    <hyperlink ref="AW6:AW9" location="'ACTIVIDAD 1'!E24" tooltip="F.I." display="F.I."/>
    <hyperlink ref="AW6" location="'ACTIVIDAD 3'!E41" tooltip="F.I." display="F.I."/>
    <hyperlink ref="AW7" location="'ACTIVIDAD 3'!E58" tooltip="F.I." display="F.I."/>
    <hyperlink ref="AW8" location="'ACTIVIDAD 3'!E75" tooltip="F.I." display="F.I."/>
    <hyperlink ref="AW9" location="'ACTIVIDAD 3'!E92" tooltip="F.I." display="F.I."/>
    <hyperlink ref="AW22" location="'ACTIVIDAD 3'!E245" tooltip="F.I." display="F.I."/>
    <hyperlink ref="AW23:AW26" location="'ACTIVIDAD 1'!E177" tooltip="F.I." display="F.I."/>
    <hyperlink ref="AW23" location="'ACTIVIDAD 3'!E262" tooltip="F.I." display="F.I."/>
    <hyperlink ref="AW24" location="'ACTIVIDAD 3'!E279" tooltip="F.I." display="F.I."/>
    <hyperlink ref="AW25" location="'ACTIVIDAD 3'!E296" tooltip="F.I." display="F.I."/>
    <hyperlink ref="AW26" location="'ACTIVIDAD 3'!E313" tooltip="F.I." display="F.I."/>
    <hyperlink ref="AW29" location="'ACTIVIDAD 3'!E330" tooltip="F.I." display="F.I."/>
    <hyperlink ref="AW30:AW34" location="'ACTIVIDAD 1'!E330" tooltip="F.I." display="F.I."/>
    <hyperlink ref="AW30" location="'ACTIVIDAD 3'!E347" tooltip="F.I." display="F.I."/>
    <hyperlink ref="AW31" location="'ACTIVIDAD 3'!E364" tooltip="F.I." display="F.I."/>
    <hyperlink ref="AW32" location="'ACTIVIDAD 3'!E381" tooltip="F.I." display="F.I."/>
    <hyperlink ref="AW33" location="'ACTIVIDAD 3'!E398" tooltip="F.I." display="F.I."/>
    <hyperlink ref="AW34" location="'ACTIVIDAD 3'!E415" tooltip="F.I." display="F.I."/>
    <hyperlink ref="AW37" location="'ACTIVIDAD 3'!E432" tooltip="F.I." display="F.I."/>
    <hyperlink ref="AW38:AW39" location="'ACTIVIDAD 1'!E330" tooltip="F.I." display="F.I."/>
    <hyperlink ref="AW38" location="'ACTIVIDAD 3'!E449" tooltip="F.I." display="F.I."/>
    <hyperlink ref="AW39" location="'ACTIVIDAD 3'!E466" tooltip="F.I." display="F.I."/>
    <hyperlink ref="AL4" location="'ACTIVIDAD 3'!E7" tooltip="F.I." display="F.I."/>
    <hyperlink ref="AL5" location="'ACTIVIDAD 3'!E24" tooltip="F.I." display="F.I."/>
    <hyperlink ref="AL6:AL9" location="'ACTIVIDAD 1'!E24" tooltip="F.I." display="F.I."/>
    <hyperlink ref="AL6" location="'ACTIVIDAD 3'!E41" tooltip="F.I." display="F.I."/>
    <hyperlink ref="AL7" location="'ACTIVIDAD 3'!E58" tooltip="F.I." display="F.I."/>
    <hyperlink ref="AL8" location="'ACTIVIDAD 3'!E75" tooltip="F.I." display="F.I."/>
    <hyperlink ref="AL9" location="'ACTIVIDAD 3'!E92" tooltip="F.I." display="F.I."/>
    <hyperlink ref="AL22" location="'ACTIVIDAD 3'!E245" tooltip="F.I." display="F.I."/>
    <hyperlink ref="AL23:AL26" location="'ACTIVIDAD 1'!E177" tooltip="F.I." display="F.I."/>
    <hyperlink ref="AL23" location="'ACTIVIDAD 3'!E262" tooltip="F.I." display="F.I."/>
    <hyperlink ref="AL24" location="'ACTIVIDAD 3'!E279" tooltip="F.I." display="F.I."/>
    <hyperlink ref="AL25" location="'ACTIVIDAD 3'!E296" tooltip="F.I." display="F.I."/>
    <hyperlink ref="AL26" location="'ACTIVIDAD 3'!E313" tooltip="F.I." display="F.I."/>
    <hyperlink ref="AL29" location="'ACTIVIDAD 3'!E330" tooltip="F.I." display="F.I."/>
    <hyperlink ref="AL30:AL34" location="'ACTIVIDAD 1'!E330" tooltip="F.I." display="F.I."/>
    <hyperlink ref="AL30" location="'ACTIVIDAD 3'!E347" tooltip="F.I." display="F.I."/>
    <hyperlink ref="AL31" location="'ACTIVIDAD 3'!E364" tooltip="F.I." display="F.I."/>
    <hyperlink ref="AL32" location="'ACTIVIDAD 3'!E381" tooltip="F.I." display="F.I."/>
    <hyperlink ref="AL33" location="'ACTIVIDAD 3'!E398" tooltip="F.I." display="F.I."/>
    <hyperlink ref="AL34" location="'ACTIVIDAD 3'!E415" tooltip="F.I." display="F.I."/>
    <hyperlink ref="AL37" location="'ACTIVIDAD 3'!E432" tooltip="F.I." display="F.I."/>
    <hyperlink ref="AL38:AL39" location="'ACTIVIDAD 1'!E330" tooltip="F.I." display="F.I."/>
    <hyperlink ref="AL38" location="'ACTIVIDAD 3'!E449" tooltip="F.I." display="F.I."/>
    <hyperlink ref="AL39" location="'ACTIVIDAD 3'!E466" tooltip="F.I." display="F.I."/>
    <hyperlink ref="BS39" location="'ACTIVIDAD 3'!E466" tooltip="F.I." display="F.I."/>
    <hyperlink ref="BS38" location="'ACTIVIDAD 3'!E449" tooltip="F.I." display="F.I."/>
    <hyperlink ref="BS38:BS39" location="'ACTIVIDAD 1'!E330" tooltip="F.I." display="F.I."/>
    <hyperlink ref="BS37" location="'ACTIVIDAD 3'!E432" tooltip="F.I." display="F.I."/>
    <hyperlink ref="BS34" location="'ACTIVIDAD 3'!E415" tooltip="F.I." display="F.I."/>
    <hyperlink ref="BS33" location="'ACTIVIDAD 3'!E398" tooltip="F.I." display="F.I."/>
    <hyperlink ref="BS32" location="'ACTIVIDAD 3'!E381" tooltip="F.I." display="F.I."/>
    <hyperlink ref="BS31" location="'ACTIVIDAD 3'!E364" tooltip="F.I." display="F.I."/>
    <hyperlink ref="BS30" location="'ACTIVIDAD 3'!E347" tooltip="F.I." display="F.I."/>
    <hyperlink ref="BS30:BS34" location="'ACTIVIDAD 1'!E330" tooltip="F.I." display="F.I."/>
    <hyperlink ref="BS29" location="'ACTIVIDAD 3'!E330" tooltip="F.I." display="F.I."/>
    <hyperlink ref="BS26" location="'ACTIVIDAD 3'!E313" tooltip="F.I." display="F.I."/>
    <hyperlink ref="BS25" location="'ACTIVIDAD 3'!E296" tooltip="F.I." display="F.I."/>
    <hyperlink ref="BS24" location="'ACTIVIDAD 3'!E279" tooltip="F.I." display="F.I."/>
    <hyperlink ref="BS23" location="'ACTIVIDAD 3'!E262" tooltip="F.I." display="F.I."/>
    <hyperlink ref="BS23:BS26" location="'ACTIVIDAD 1'!E177" tooltip="F.I." display="F.I."/>
    <hyperlink ref="BS22" location="'ACTIVIDAD 3'!E245" tooltip="F.I." display="F.I."/>
    <hyperlink ref="BS9" location="'ACTIVIDAD 3'!E92" tooltip="F.I." display="F.I."/>
    <hyperlink ref="BS8" location="'ACTIVIDAD 3'!E75" tooltip="F.I." display="F.I."/>
    <hyperlink ref="BS7" location="'ACTIVIDAD 3'!E58" tooltip="F.I." display="F.I."/>
    <hyperlink ref="BS6" location="'ACTIVIDAD 3'!E41" tooltip="F.I." display="F.I."/>
    <hyperlink ref="BS6:BS9" location="'ACTIVIDAD 1'!E24" tooltip="F.I." display="F.I."/>
    <hyperlink ref="BS5" location="'ACTIVIDAD 3'!E24" tooltip="F.I." display="F.I."/>
    <hyperlink ref="BS4" location="'ACTIVIDAD 3'!E7" tooltip="F.I." display="F.I."/>
    <hyperlink ref="BH39" location="'ACTIVIDAD 3'!E466" tooltip="F.I." display="F.I."/>
    <hyperlink ref="BH38" location="'ACTIVIDAD 3'!E449" tooltip="F.I." display="F.I."/>
    <hyperlink ref="BH38:BH39" location="'ACTIVIDAD 1'!E330" tooltip="F.I." display="F.I."/>
    <hyperlink ref="BH37" location="'ACTIVIDAD 3'!E432" tooltip="F.I." display="F.I."/>
    <hyperlink ref="BH34" location="'ACTIVIDAD 3'!E415" tooltip="F.I." display="F.I."/>
    <hyperlink ref="BH33" location="'ACTIVIDAD 3'!E398" tooltip="F.I." display="F.I."/>
    <hyperlink ref="BH32" location="'ACTIVIDAD 3'!E381" tooltip="F.I." display="F.I."/>
    <hyperlink ref="BH31" location="'ACTIVIDAD 3'!E364" tooltip="F.I." display="F.I."/>
    <hyperlink ref="BH30" location="'ACTIVIDAD 3'!E347" tooltip="F.I." display="F.I."/>
    <hyperlink ref="BH30:BH34" location="'ACTIVIDAD 1'!E330" tooltip="F.I." display="F.I."/>
    <hyperlink ref="BH29" location="'ACTIVIDAD 3'!E330" tooltip="F.I." display="F.I."/>
    <hyperlink ref="BH26" location="'ACTIVIDAD 3'!E313" tooltip="F.I." display="F.I."/>
    <hyperlink ref="BH25" location="'ACTIVIDAD 3'!E296" tooltip="F.I." display="F.I."/>
    <hyperlink ref="BH24" location="'ACTIVIDAD 3'!E279" tooltip="F.I." display="F.I."/>
    <hyperlink ref="BH23" location="'ACTIVIDAD 3'!E262" tooltip="F.I." display="F.I."/>
    <hyperlink ref="BH23:BH26" location="'ACTIVIDAD 1'!E177" tooltip="F.I." display="F.I."/>
    <hyperlink ref="BH22" location="'ACTIVIDAD 3'!E245" tooltip="F.I." display="F.I."/>
    <hyperlink ref="BH9" location="'ACTIVIDAD 3'!E92" tooltip="F.I." display="F.I."/>
    <hyperlink ref="BH8" location="'ACTIVIDAD 3'!E75" tooltip="F.I." display="F.I."/>
    <hyperlink ref="BH7" location="'ACTIVIDAD 3'!E58" tooltip="F.I." display="F.I."/>
    <hyperlink ref="BH6" location="'ACTIVIDAD 3'!E41" tooltip="F.I." display="F.I."/>
    <hyperlink ref="BH6:BH9" location="'ACTIVIDAD 1'!E24" tooltip="F.I." display="F.I."/>
    <hyperlink ref="BH5" location="'ACTIVIDAD 3'!E24" tooltip="F.I." display="F.I."/>
    <hyperlink ref="BH4" location="'ACTIVIDAD 3'!E7" tooltip="F.I." display="F.I."/>
    <hyperlink ref="BH12" location="'ACTIVIDAD 3'!E109" tooltip="F.I." display="F.I."/>
    <hyperlink ref="BH13" location="'ACTIVIDAD 1'!E143" tooltip="F.I." display="F.I."/>
    <hyperlink ref="BH13" location="'ACTIVIDAD 3'!E126" tooltip="F.I." display="F.I."/>
    <hyperlink ref="BH16" location="'ACTIVIDAD 3'!E177" tooltip="F.I." display="F.I."/>
    <hyperlink ref="BH17:BH19" location="'ACTIVIDAD 1'!E143" tooltip="F.I." display="F.I."/>
    <hyperlink ref="BH17" location="'ACTIVIDAD 3'!E194" tooltip="F.I." display="F.I."/>
    <hyperlink ref="BH18" location="'ACTIVIDAD 3'!E211" tooltip="F.I." display="F.I."/>
    <hyperlink ref="BH19" location="'ACTIVIDAD 3'!E228" tooltip="F.I." display="F.I."/>
    <hyperlink ref="BS12" location="'ACTIVIDAD 3'!E109" tooltip="F.I." display="F.I."/>
    <hyperlink ref="BS13" location="'ACTIVIDAD 1'!E143" tooltip="F.I." display="F.I."/>
    <hyperlink ref="BS13" location="'ACTIVIDAD 3'!E126" tooltip="F.I." display="F.I."/>
    <hyperlink ref="BS16" location="'ACTIVIDAD 3'!E177" tooltip="F.I." display="F.I."/>
    <hyperlink ref="BS17:BS19" location="'ACTIVIDAD 1'!E143" tooltip="F.I." display="F.I."/>
    <hyperlink ref="BS17" location="'ACTIVIDAD 3'!E194" tooltip="F.I." display="F.I."/>
    <hyperlink ref="BS18" location="'ACTIVIDAD 3'!E211" tooltip="F.I." display="F.I."/>
    <hyperlink ref="BS19" location="'ACTIVIDAD 3'!E228" tooltip="F.I." display="F.I."/>
    <hyperlink ref="AL19" location="'ACTIVIDAD 3'!E228" tooltip="F.I." display="F.I."/>
    <hyperlink ref="AL18" location="'ACTIVIDAD 3'!E211" tooltip="F.I." display="F.I."/>
    <hyperlink ref="AL17" location="'ACTIVIDAD 3'!E194" tooltip="F.I." display="F.I."/>
    <hyperlink ref="AL17:AL19" location="'ACTIVIDAD 1'!E143" tooltip="F.I." display="F.I."/>
    <hyperlink ref="AL16" location="'ACTIVIDAD 3'!E177" tooltip="F.I." display="F.I."/>
    <hyperlink ref="AL13" location="'ACTIVIDAD 3'!E126" tooltip="F.I." display="F.I."/>
    <hyperlink ref="AL13" location="'ACTIVIDAD 1'!E143" tooltip="F.I." display="F.I."/>
    <hyperlink ref="AL12" location="'ACTIVIDAD 3'!E109" tooltip="F.I." display="F.I."/>
    <hyperlink ref="AW19" location="'ACTIVIDAD 3'!E228" tooltip="F.I." display="F.I."/>
    <hyperlink ref="AW18" location="'ACTIVIDAD 3'!E211" tooltip="F.I." display="F.I."/>
    <hyperlink ref="AW17" location="'ACTIVIDAD 3'!E194" tooltip="F.I." display="F.I."/>
    <hyperlink ref="AW17:AW19" location="'ACTIVIDAD 1'!E143" tooltip="F.I." display="F.I."/>
    <hyperlink ref="AW16" location="'ACTIVIDAD 3'!E177" tooltip="F.I." display="F.I."/>
    <hyperlink ref="AW13" location="'ACTIVIDAD 3'!E126" tooltip="F.I." display="F.I."/>
    <hyperlink ref="AW13" location="'ACTIVIDAD 1'!E143" tooltip="F.I." display="F.I."/>
    <hyperlink ref="AW12" location="'ACTIVIDAD 3'!E109" tooltip="F.I." display="F.I."/>
    <hyperlink ref="CD19" location="'ACTIVIDAD 3'!E228" tooltip="F.I." display="F.I."/>
    <hyperlink ref="CD18" location="'ACTIVIDAD 3'!E211" tooltip="F.I." display="F.I."/>
    <hyperlink ref="CD17" location="'ACTIVIDAD 3'!E194" tooltip="F.I." display="F.I."/>
    <hyperlink ref="CD17:CD19" location="'ACTIVIDAD 1'!E143" tooltip="F.I." display="F.I."/>
    <hyperlink ref="CD16" location="'ACTIVIDAD 3'!E177" tooltip="F.I." display="F.I."/>
    <hyperlink ref="CD13" location="'ACTIVIDAD 3'!E126" tooltip="F.I." display="F.I."/>
    <hyperlink ref="CD13" location="'ACTIVIDAD 1'!E143" tooltip="F.I." display="F.I."/>
    <hyperlink ref="CD12" location="'ACTIVIDAD 3'!E109" tooltip="F.I." display="F.I."/>
    <hyperlink ref="AA19" location="'ACTIVIDAD 3'!E228" tooltip="F.I." display="F.I."/>
    <hyperlink ref="AA18" location="'ACTIVIDAD 3'!E211" tooltip="F.I." display="F.I."/>
    <hyperlink ref="AA17" location="'ACTIVIDAD 3'!E194" tooltip="F.I." display="F.I."/>
    <hyperlink ref="AA17:AA19" location="'ACTIVIDAD 1'!E143" tooltip="F.I." display="F.I."/>
    <hyperlink ref="AA16" location="'ACTIVIDAD 3'!E177" tooltip="F.I." display="F.I."/>
    <hyperlink ref="AA13" location="'ACTIVIDAD 3'!E126" tooltip="F.I." display="F.I."/>
    <hyperlink ref="AA13" location="'ACTIVIDAD 1'!E143" tooltip="F.I." display="F.I."/>
    <hyperlink ref="AA12" location="'ACTIVIDAD 3'!E109" tooltip="F.I." display="F.I."/>
    <hyperlink ref="P19" location="'ACTIVIDAD 2 '!E228" tooltip="F.I." display="F.I."/>
    <hyperlink ref="P18" location="'ACTIVIDAD 2 '!E211" tooltip="F.I." display="F.I."/>
    <hyperlink ref="P17" location="'ACTIVIDAD 2 '!E194" tooltip="F.I." display="F.I."/>
    <hyperlink ref="P17:P19" location="'ACTIVIDAD 1'!E143" tooltip="F.I." display="F.I."/>
    <hyperlink ref="P16" location="'ACTIVIDAD 2 '!E177" tooltip="F.I." display="F.I."/>
    <hyperlink ref="P13" location="'ACTIVIDAD 2 '!E126" tooltip="F.I." display="F.I."/>
    <hyperlink ref="P13" location="'ACTIVIDAD 1'!E143" tooltip="F.I." display="F.I."/>
    <hyperlink ref="P12" location="'ACTIVIDAD 2 '!E109" tooltip="F.I." display="F.I."/>
    <hyperlink ref="E19" location="'ACTIVIDAD 1'!E228" tooltip="F.I." display="F.I."/>
    <hyperlink ref="E18" location="'ACTIVIDAD 1'!E211" tooltip="F.I." display="F.I."/>
    <hyperlink ref="E17" location="'ACTIVIDAD 1'!E194" tooltip="F.I." display="F.I."/>
    <hyperlink ref="E17:E19" location="'ACTIVIDAD 1'!E143" tooltip="F.I." display="F.I."/>
    <hyperlink ref="E16" location="'ACTIVIDAD 1'!E177" tooltip="F.I." display="F.I."/>
    <hyperlink ref="E13" location="'ACTIVIDAD 1'!E126" tooltip="F.I." display="F.I."/>
    <hyperlink ref="E13" location="'ACTIVIDAD 1'!E143" tooltip="F.I." display="F.I."/>
    <hyperlink ref="E12" location="'ACTIVIDAD 1'!E109" tooltip="F.I." display="F.I."/>
  </hyperlink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topLeftCell="I17" workbookViewId="0">
      <selection activeCell="X27" sqref="X27"/>
    </sheetView>
  </sheetViews>
  <sheetFormatPr baseColWidth="10" defaultColWidth="9.140625" defaultRowHeight="15" x14ac:dyDescent="0.25"/>
  <cols>
    <col min="2" max="2" width="22.28515625" customWidth="1"/>
    <col min="3" max="3" width="25.28515625" customWidth="1"/>
    <col min="4" max="4" width="24.7109375" customWidth="1"/>
    <col min="5" max="5" width="34.5703125" customWidth="1"/>
    <col min="6" max="6" width="14.28515625" customWidth="1"/>
  </cols>
  <sheetData>
    <row r="2" spans="2:6" x14ac:dyDescent="0.25">
      <c r="D2" s="1"/>
      <c r="E2" s="1"/>
    </row>
    <row r="3" spans="2:6" x14ac:dyDescent="0.25">
      <c r="B3" s="92" t="s">
        <v>0</v>
      </c>
      <c r="C3" s="92" t="s">
        <v>1</v>
      </c>
      <c r="D3" s="93" t="s">
        <v>2</v>
      </c>
      <c r="E3" s="93"/>
      <c r="F3" s="92" t="s">
        <v>104</v>
      </c>
    </row>
    <row r="4" spans="2:6" x14ac:dyDescent="0.25">
      <c r="B4" s="92"/>
      <c r="C4" s="92"/>
      <c r="D4" s="19" t="s">
        <v>13</v>
      </c>
      <c r="E4" s="19" t="s">
        <v>105</v>
      </c>
      <c r="F4" s="92"/>
    </row>
    <row r="5" spans="2:6" x14ac:dyDescent="0.25">
      <c r="B5" s="91" t="str">
        <f>+'MATRIZ IMPACTOS'!A4</f>
        <v>Atmosférico</v>
      </c>
      <c r="C5" s="91" t="str">
        <f>+'MATRIZ IMPACTOS'!B4</f>
        <v>Calidad del aire</v>
      </c>
      <c r="D5" s="91" t="str">
        <f>+'MATRIZ IMPACTOS'!C4</f>
        <v>Gases</v>
      </c>
      <c r="E5" s="18" t="str">
        <f>+'MATRIZ IMPACTOS'!D4</f>
        <v>Partículas Suspendidas totales (TSP)</v>
      </c>
      <c r="F5" s="15">
        <f>'MATRIZ IMPACTOS'!CO4</f>
        <v>0</v>
      </c>
    </row>
    <row r="6" spans="2:6" x14ac:dyDescent="0.25">
      <c r="B6" s="91"/>
      <c r="C6" s="91"/>
      <c r="D6" s="91"/>
      <c r="E6" s="18" t="str">
        <f>+'MATRIZ IMPACTOS'!D5</f>
        <v xml:space="preserve">NOx </v>
      </c>
      <c r="F6" s="15">
        <f>'MATRIZ IMPACTOS'!CO5</f>
        <v>0</v>
      </c>
    </row>
    <row r="7" spans="2:6" x14ac:dyDescent="0.25">
      <c r="B7" s="91"/>
      <c r="C7" s="91"/>
      <c r="D7" s="91"/>
      <c r="E7" s="18" t="str">
        <f>+'MATRIZ IMPACTOS'!D6</f>
        <v>Oxidos de carbono (CO y CO2)</v>
      </c>
      <c r="F7" s="15">
        <f>'MATRIZ IMPACTOS'!CO6</f>
        <v>0</v>
      </c>
    </row>
    <row r="8" spans="2:6" x14ac:dyDescent="0.25">
      <c r="B8" s="91"/>
      <c r="C8" s="91"/>
      <c r="D8" s="91"/>
      <c r="E8" s="18" t="str">
        <f>+'MATRIZ IMPACTOS'!D7</f>
        <v>Ozono</v>
      </c>
      <c r="F8" s="15">
        <f>'MATRIZ IMPACTOS'!CO7</f>
        <v>0</v>
      </c>
    </row>
    <row r="9" spans="2:6" x14ac:dyDescent="0.25">
      <c r="B9" s="91"/>
      <c r="C9" s="91"/>
      <c r="D9" s="91"/>
      <c r="E9" s="18" t="str">
        <f>+'MATRIZ IMPACTOS'!D8</f>
        <v>SOx</v>
      </c>
      <c r="F9" s="15">
        <f>'MATRIZ IMPACTOS'!CO8</f>
        <v>0</v>
      </c>
    </row>
    <row r="10" spans="2:6" x14ac:dyDescent="0.25">
      <c r="B10" s="91"/>
      <c r="C10" s="91"/>
      <c r="D10" s="91"/>
      <c r="E10" s="18" t="str">
        <f>+'MATRIZ IMPACTOS'!D9</f>
        <v>Gases organicos</v>
      </c>
      <c r="F10" s="15">
        <f>'MATRIZ IMPACTOS'!CO9</f>
        <v>0</v>
      </c>
    </row>
    <row r="11" spans="2:6" x14ac:dyDescent="0.25">
      <c r="B11" s="91" t="str">
        <f>+'MATRIZ IMPACTOS'!A12</f>
        <v>Geosférico</v>
      </c>
      <c r="C11" s="91" t="str">
        <f>+'MATRIZ IMPACTOS'!B12</f>
        <v>Edafología</v>
      </c>
      <c r="D11" s="91" t="str">
        <f>+'MATRIZ IMPACTOS'!C12</f>
        <v>Uso del suelo</v>
      </c>
      <c r="E11" s="18" t="str">
        <f>+'MATRIZ IMPACTOS'!D12</f>
        <v>Industrial</v>
      </c>
      <c r="F11" s="15">
        <f>'MATRIZ IMPACTOS'!CO12</f>
        <v>13.1</v>
      </c>
    </row>
    <row r="12" spans="2:6" x14ac:dyDescent="0.25">
      <c r="B12" s="91"/>
      <c r="C12" s="91"/>
      <c r="D12" s="91"/>
      <c r="E12" s="18" t="str">
        <f>+'MATRIZ IMPACTOS'!D13</f>
        <v>Urbano/comercial</v>
      </c>
      <c r="F12" s="15">
        <f>'MATRIZ IMPACTOS'!CO13</f>
        <v>0</v>
      </c>
    </row>
    <row r="13" spans="2:6" x14ac:dyDescent="0.25">
      <c r="B13" s="91" t="str">
        <f>+'MATRIZ IMPACTOS'!A16</f>
        <v>Hidrosférico</v>
      </c>
      <c r="C13" s="21" t="str">
        <f>+'MATRIZ IMPACTOS'!B16</f>
        <v>Hidrografía</v>
      </c>
      <c r="D13" s="21" t="str">
        <f>+'MATRIZ IMPACTOS'!C16</f>
        <v>Morfología</v>
      </c>
      <c r="E13" s="18" t="str">
        <f>+'MATRIZ IMPACTOS'!D16</f>
        <v>Area de drenaje</v>
      </c>
      <c r="F13" s="15">
        <f>'MATRIZ IMPACTOS'!CO16</f>
        <v>0</v>
      </c>
    </row>
    <row r="14" spans="2:6" x14ac:dyDescent="0.25">
      <c r="B14" s="91"/>
      <c r="C14" s="91" t="str">
        <f>+'MATRIZ IMPACTOS'!B17</f>
        <v>Hidrología</v>
      </c>
      <c r="D14" s="91" t="str">
        <f>+'MATRIZ IMPACTOS'!C17</f>
        <v>Calidad del agua</v>
      </c>
      <c r="E14" s="18" t="str">
        <f>+'MATRIZ IMPACTOS'!D17</f>
        <v>Sólidos Suspendidos Totales (SST)</v>
      </c>
      <c r="F14" s="15">
        <f>'MATRIZ IMPACTOS'!CO17</f>
        <v>0</v>
      </c>
    </row>
    <row r="15" spans="2:6" x14ac:dyDescent="0.25">
      <c r="B15" s="91"/>
      <c r="C15" s="91"/>
      <c r="D15" s="91"/>
      <c r="E15" s="18" t="str">
        <f>+'MATRIZ IMPACTOS'!D18</f>
        <v>(DBO/DQO)</v>
      </c>
      <c r="F15" s="15">
        <f>'MATRIZ IMPACTOS'!CO18</f>
        <v>0</v>
      </c>
    </row>
    <row r="16" spans="2:6" x14ac:dyDescent="0.25">
      <c r="B16" s="91"/>
      <c r="C16" s="91"/>
      <c r="D16" s="21" t="str">
        <f>+'MATRIZ IMPACTOS'!C19</f>
        <v>Cantidad del agua</v>
      </c>
      <c r="E16" s="18" t="str">
        <f>+'MATRIZ IMPACTOS'!D19</f>
        <v>Caudal</v>
      </c>
      <c r="F16" s="15">
        <f>'MATRIZ IMPACTOS'!CO19</f>
        <v>0</v>
      </c>
    </row>
    <row r="17" spans="2:6" x14ac:dyDescent="0.25">
      <c r="B17" s="91" t="str">
        <f>+'MATRIZ IMPACTOS'!A22</f>
        <v>Biosférico</v>
      </c>
      <c r="C17" s="21" t="str">
        <f>+'MATRIZ IMPACTOS'!B22</f>
        <v>Flora</v>
      </c>
      <c r="D17" s="25" t="str">
        <f>+'MATRIZ IMPACTOS'!C22</f>
        <v>Area</v>
      </c>
      <c r="E17" s="18" t="str">
        <f>+'MATRIZ IMPACTOS'!D22</f>
        <v>Plantas endémicas</v>
      </c>
      <c r="F17" s="15">
        <f>'MATRIZ IMPACTOS'!CO22</f>
        <v>0</v>
      </c>
    </row>
    <row r="18" spans="2:6" x14ac:dyDescent="0.25">
      <c r="B18" s="91"/>
      <c r="C18" s="91" t="str">
        <f>+'MATRIZ IMPACTOS'!B23</f>
        <v>Fauna</v>
      </c>
      <c r="D18" s="91" t="str">
        <f>+'MATRIZ IMPACTOS'!C23</f>
        <v>Hábitat</v>
      </c>
      <c r="E18" s="18" t="str">
        <f>+'MATRIZ IMPACTOS'!D23</f>
        <v>Peces</v>
      </c>
      <c r="F18" s="15">
        <f>'MATRIZ IMPACTOS'!CO23</f>
        <v>0</v>
      </c>
    </row>
    <row r="19" spans="2:6" x14ac:dyDescent="0.25">
      <c r="B19" s="91"/>
      <c r="C19" s="91"/>
      <c r="D19" s="91"/>
      <c r="E19" s="18" t="str">
        <f>+'MATRIZ IMPACTOS'!D24</f>
        <v>Mamíferos y aves</v>
      </c>
      <c r="F19" s="15">
        <f>'MATRIZ IMPACTOS'!CO24</f>
        <v>0</v>
      </c>
    </row>
    <row r="20" spans="2:6" x14ac:dyDescent="0.25">
      <c r="B20" s="91"/>
      <c r="C20" s="91"/>
      <c r="D20" s="91" t="str">
        <f>+'MATRIZ IMPACTOS'!C25</f>
        <v>Abundancia</v>
      </c>
      <c r="E20" s="18" t="str">
        <f>+'MATRIZ IMPACTOS'!D25</f>
        <v>Peces</v>
      </c>
      <c r="F20" s="15">
        <f>'MATRIZ IMPACTOS'!CO25</f>
        <v>0</v>
      </c>
    </row>
    <row r="21" spans="2:6" x14ac:dyDescent="0.25">
      <c r="B21" s="91"/>
      <c r="C21" s="91"/>
      <c r="D21" s="91"/>
      <c r="E21" s="18" t="str">
        <f>+'MATRIZ IMPACTOS'!D26</f>
        <v>Mamíferos y aves</v>
      </c>
      <c r="F21" s="15">
        <f>'MATRIZ IMPACTOS'!CO26</f>
        <v>0</v>
      </c>
    </row>
    <row r="22" spans="2:6" x14ac:dyDescent="0.25">
      <c r="B22" s="91" t="str">
        <f>+'MATRIZ IMPACTOS'!A29</f>
        <v>Antroposférico</v>
      </c>
      <c r="C22" s="91" t="str">
        <f>+'MATRIZ IMPACTOS'!B29</f>
        <v>Demografía</v>
      </c>
      <c r="D22" s="91" t="str">
        <f>+'MATRIZ IMPACTOS'!C29</f>
        <v>Movimientos migratorios</v>
      </c>
      <c r="E22" s="18" t="str">
        <f>+'MATRIZ IMPACTOS'!D29</f>
        <v xml:space="preserve">Emigración </v>
      </c>
      <c r="F22" s="15">
        <f>'MATRIZ IMPACTOS'!CO29</f>
        <v>40</v>
      </c>
    </row>
    <row r="23" spans="2:6" x14ac:dyDescent="0.25">
      <c r="B23" s="91"/>
      <c r="C23" s="91"/>
      <c r="D23" s="91"/>
      <c r="E23" s="18" t="str">
        <f>+'MATRIZ IMPACTOS'!D30</f>
        <v>Inmigración</v>
      </c>
      <c r="F23" s="15">
        <f>'MATRIZ IMPACTOS'!CO30</f>
        <v>0</v>
      </c>
    </row>
    <row r="24" spans="2:6" x14ac:dyDescent="0.25">
      <c r="B24" s="91"/>
      <c r="C24" s="91"/>
      <c r="D24" s="25" t="str">
        <f>+'MATRIZ IMPACTOS'!C31</f>
        <v>Salud</v>
      </c>
      <c r="E24" s="18" t="str">
        <f>+'MATRIZ IMPACTOS'!D31</f>
        <v>Pública</v>
      </c>
      <c r="F24" s="15">
        <f>'MATRIZ IMPACTOS'!CO31</f>
        <v>0</v>
      </c>
    </row>
    <row r="25" spans="2:6" x14ac:dyDescent="0.25">
      <c r="B25" s="91"/>
      <c r="C25" s="91" t="str">
        <f>+'MATRIZ IMPACTOS'!B32</f>
        <v>Economía</v>
      </c>
      <c r="D25" s="91" t="str">
        <f>+'MATRIZ IMPACTOS'!C32</f>
        <v>Primaria</v>
      </c>
      <c r="E25" s="18" t="str">
        <f>+'MATRIZ IMPACTOS'!D32</f>
        <v>Comercio Formal</v>
      </c>
      <c r="F25" s="15">
        <f>'MATRIZ IMPACTOS'!CO32</f>
        <v>0</v>
      </c>
    </row>
    <row r="26" spans="2:6" x14ac:dyDescent="0.25">
      <c r="B26" s="91"/>
      <c r="C26" s="91"/>
      <c r="D26" s="91"/>
      <c r="E26" s="18" t="str">
        <f>+'MATRIZ IMPACTOS'!D33</f>
        <v>Comercio Informal</v>
      </c>
      <c r="F26" s="15">
        <f>'MATRIZ IMPACTOS'!CO33</f>
        <v>0</v>
      </c>
    </row>
    <row r="27" spans="2:6" x14ac:dyDescent="0.25">
      <c r="B27" s="91"/>
      <c r="C27" s="91"/>
      <c r="D27" s="25" t="str">
        <f>+'MATRIZ IMPACTOS'!C34</f>
        <v>Secundaria</v>
      </c>
      <c r="E27" s="18" t="str">
        <f>+'MATRIZ IMPACTOS'!D34</f>
        <v>Industria</v>
      </c>
      <c r="F27" s="15">
        <f>'MATRIZ IMPACTOS'!CO34</f>
        <v>0</v>
      </c>
    </row>
    <row r="28" spans="2:6" x14ac:dyDescent="0.25">
      <c r="B28" s="91" t="str">
        <f>+'MATRIZ IMPACTOS'!A37</f>
        <v>Social</v>
      </c>
      <c r="C28" s="91" t="str">
        <f>+'MATRIZ IMPACTOS'!B37</f>
        <v>Vivienda</v>
      </c>
      <c r="D28" s="91" t="str">
        <f>+'MATRIZ IMPACTOS'!C37</f>
        <v>Escénico</v>
      </c>
      <c r="E28" s="18" t="str">
        <f>+'MATRIZ IMPACTOS'!D37</f>
        <v xml:space="preserve">Color </v>
      </c>
      <c r="F28" s="15">
        <f>'MATRIZ IMPACTOS'!CO37</f>
        <v>0</v>
      </c>
    </row>
    <row r="29" spans="2:6" x14ac:dyDescent="0.25">
      <c r="B29" s="91"/>
      <c r="C29" s="91"/>
      <c r="D29" s="91"/>
      <c r="E29" s="18" t="str">
        <f>+'MATRIZ IMPACTOS'!D38</f>
        <v>Forma</v>
      </c>
      <c r="F29" s="15">
        <f>'MATRIZ IMPACTOS'!CO38</f>
        <v>0</v>
      </c>
    </row>
    <row r="30" spans="2:6" x14ac:dyDescent="0.25">
      <c r="B30" s="91"/>
      <c r="C30" s="91"/>
      <c r="D30" s="26" t="str">
        <f>+'MATRIZ IMPACTOS'!C39</f>
        <v>Intrínseco</v>
      </c>
      <c r="E30" s="18" t="str">
        <f>+'MATRIZ IMPACTOS'!D39</f>
        <v>Infraestructura</v>
      </c>
      <c r="F30" s="15">
        <f>'MATRIZ IMPACTOS'!CO39</f>
        <v>0</v>
      </c>
    </row>
    <row r="31" spans="2:6" x14ac:dyDescent="0.25">
      <c r="B31" s="24"/>
      <c r="C31" s="24"/>
    </row>
  </sheetData>
  <mergeCells count="25">
    <mergeCell ref="C25:C27"/>
    <mergeCell ref="B22:B27"/>
    <mergeCell ref="D22:D23"/>
    <mergeCell ref="D25:D26"/>
    <mergeCell ref="D5:D10"/>
    <mergeCell ref="B11:B12"/>
    <mergeCell ref="D11:D12"/>
    <mergeCell ref="C11:C12"/>
    <mergeCell ref="C22:C24"/>
    <mergeCell ref="D28:D29"/>
    <mergeCell ref="C28:C30"/>
    <mergeCell ref="B28:B30"/>
    <mergeCell ref="F3:F4"/>
    <mergeCell ref="C3:C4"/>
    <mergeCell ref="B3:B4"/>
    <mergeCell ref="C14:C16"/>
    <mergeCell ref="D14:D15"/>
    <mergeCell ref="B13:B16"/>
    <mergeCell ref="D18:D19"/>
    <mergeCell ref="D20:D21"/>
    <mergeCell ref="C18:C21"/>
    <mergeCell ref="B17:B21"/>
    <mergeCell ref="D3:E3"/>
    <mergeCell ref="B5:B10"/>
    <mergeCell ref="C5:C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0"/>
  <sheetViews>
    <sheetView topLeftCell="G1" zoomScale="90" zoomScaleNormal="90" workbookViewId="0">
      <selection activeCell="W32" sqref="W32"/>
    </sheetView>
  </sheetViews>
  <sheetFormatPr baseColWidth="10" defaultColWidth="9.140625" defaultRowHeight="15" x14ac:dyDescent="0.25"/>
  <cols>
    <col min="2" max="2" width="22.28515625" customWidth="1"/>
    <col min="3" max="3" width="25.28515625" customWidth="1"/>
    <col min="4" max="4" width="24.7109375" customWidth="1"/>
    <col min="5" max="5" width="34.5703125" customWidth="1"/>
    <col min="6" max="6" width="14.140625" customWidth="1"/>
  </cols>
  <sheetData>
    <row r="2" spans="2:6" ht="15" customHeight="1" x14ac:dyDescent="0.25">
      <c r="B2" s="92" t="s">
        <v>0</v>
      </c>
      <c r="C2" s="92" t="s">
        <v>1</v>
      </c>
      <c r="D2" s="97" t="s">
        <v>2</v>
      </c>
      <c r="E2" s="98"/>
      <c r="F2" s="94" t="s">
        <v>108</v>
      </c>
    </row>
    <row r="3" spans="2:6" x14ac:dyDescent="0.25">
      <c r="B3" s="92"/>
      <c r="C3" s="92"/>
      <c r="D3" s="99"/>
      <c r="E3" s="100"/>
      <c r="F3" s="95"/>
    </row>
    <row r="4" spans="2:6" ht="20.25" customHeight="1" x14ac:dyDescent="0.25">
      <c r="B4" s="92"/>
      <c r="C4" s="92"/>
      <c r="D4" s="20" t="s">
        <v>13</v>
      </c>
      <c r="E4" s="20" t="s">
        <v>105</v>
      </c>
      <c r="F4" s="96"/>
    </row>
    <row r="5" spans="2:6" x14ac:dyDescent="0.25">
      <c r="B5" s="91" t="str">
        <f>+'MATRIZ IMPACTOS'!A4</f>
        <v>Atmosférico</v>
      </c>
      <c r="C5" s="91" t="str">
        <f>+'MATRIZ IMPACTOS'!B4</f>
        <v>Calidad del aire</v>
      </c>
      <c r="D5" s="91" t="str">
        <f>+'MATRIZ IMPACTOS'!C4</f>
        <v>Gases</v>
      </c>
      <c r="E5" s="18" t="str">
        <f>+'MATRIZ IMPACTOS'!D4</f>
        <v>Partículas Suspendidas totales (TSP)</v>
      </c>
      <c r="F5" s="18">
        <f>'MATRIZ IMPACTOS'!CP4</f>
        <v>-76</v>
      </c>
    </row>
    <row r="6" spans="2:6" x14ac:dyDescent="0.25">
      <c r="B6" s="91"/>
      <c r="C6" s="91"/>
      <c r="D6" s="91"/>
      <c r="E6" s="18" t="str">
        <f>+'MATRIZ IMPACTOS'!D5</f>
        <v xml:space="preserve">NOx </v>
      </c>
      <c r="F6" s="18">
        <f>'MATRIZ IMPACTOS'!CP5</f>
        <v>-60.899999999999991</v>
      </c>
    </row>
    <row r="7" spans="2:6" x14ac:dyDescent="0.25">
      <c r="B7" s="91"/>
      <c r="C7" s="91"/>
      <c r="D7" s="91"/>
      <c r="E7" s="18" t="str">
        <f>+'MATRIZ IMPACTOS'!D6</f>
        <v>Oxidos de carbono (CO y CO2)</v>
      </c>
      <c r="F7" s="18">
        <f>'MATRIZ IMPACTOS'!CP6</f>
        <v>-87.3</v>
      </c>
    </row>
    <row r="8" spans="2:6" x14ac:dyDescent="0.25">
      <c r="B8" s="91"/>
      <c r="C8" s="91"/>
      <c r="D8" s="91"/>
      <c r="E8" s="18" t="str">
        <f>+'MATRIZ IMPACTOS'!D7</f>
        <v>Ozono</v>
      </c>
      <c r="F8" s="18">
        <f>'MATRIZ IMPACTOS'!CP7</f>
        <v>-52.8</v>
      </c>
    </row>
    <row r="9" spans="2:6" x14ac:dyDescent="0.25">
      <c r="B9" s="91"/>
      <c r="C9" s="91"/>
      <c r="D9" s="91"/>
      <c r="E9" s="18" t="str">
        <f>+'MATRIZ IMPACTOS'!D8</f>
        <v>SOx</v>
      </c>
      <c r="F9" s="18">
        <f>'MATRIZ IMPACTOS'!CP8</f>
        <v>-57.6</v>
      </c>
    </row>
    <row r="10" spans="2:6" x14ac:dyDescent="0.25">
      <c r="B10" s="91"/>
      <c r="C10" s="91"/>
      <c r="D10" s="91"/>
      <c r="E10" s="18" t="str">
        <f>+'MATRIZ IMPACTOS'!D9</f>
        <v>Gases organicos</v>
      </c>
      <c r="F10" s="18">
        <f>'MATRIZ IMPACTOS'!CP9</f>
        <v>-40</v>
      </c>
    </row>
    <row r="11" spans="2:6" x14ac:dyDescent="0.25">
      <c r="B11" s="91" t="str">
        <f>+'MATRIZ IMPACTOS'!A12</f>
        <v>Geosférico</v>
      </c>
      <c r="C11" s="91" t="str">
        <f>+'MATRIZ IMPACTOS'!B12</f>
        <v>Edafología</v>
      </c>
      <c r="D11" s="91" t="str">
        <f>+'MATRIZ IMPACTOS'!C12</f>
        <v>Uso del suelo</v>
      </c>
      <c r="E11" s="18" t="str">
        <f>+'MATRIZ IMPACTOS'!D12</f>
        <v>Industrial</v>
      </c>
      <c r="F11" s="18">
        <f>'MATRIZ IMPACTOS'!CP12</f>
        <v>0</v>
      </c>
    </row>
    <row r="12" spans="2:6" x14ac:dyDescent="0.25">
      <c r="B12" s="91"/>
      <c r="C12" s="91"/>
      <c r="D12" s="91"/>
      <c r="E12" s="18" t="str">
        <f>+'MATRIZ IMPACTOS'!D13</f>
        <v>Urbano/comercial</v>
      </c>
      <c r="F12" s="18">
        <f>'MATRIZ IMPACTOS'!CP13</f>
        <v>-9.8000000000000007</v>
      </c>
    </row>
    <row r="13" spans="2:6" x14ac:dyDescent="0.25">
      <c r="B13" s="91" t="str">
        <f>+'MATRIZ IMPACTOS'!A16</f>
        <v>Hidrosférico</v>
      </c>
      <c r="C13" s="21" t="str">
        <f>+'MATRIZ IMPACTOS'!B16</f>
        <v>Hidrografía</v>
      </c>
      <c r="D13" s="21" t="str">
        <f>+'MATRIZ IMPACTOS'!C16</f>
        <v>Morfología</v>
      </c>
      <c r="E13" s="18" t="str">
        <f>+'MATRIZ IMPACTOS'!D16</f>
        <v>Area de drenaje</v>
      </c>
      <c r="F13" s="18">
        <f>'MATRIZ IMPACTOS'!CP16</f>
        <v>0</v>
      </c>
    </row>
    <row r="14" spans="2:6" x14ac:dyDescent="0.25">
      <c r="B14" s="91"/>
      <c r="C14" s="91" t="str">
        <f>+'MATRIZ IMPACTOS'!B17</f>
        <v>Hidrología</v>
      </c>
      <c r="D14" s="91" t="str">
        <f>+'MATRIZ IMPACTOS'!C17</f>
        <v>Calidad del agua</v>
      </c>
      <c r="E14" s="18" t="str">
        <f>+'MATRIZ IMPACTOS'!D17</f>
        <v>Sólidos Suspendidos Totales (SST)</v>
      </c>
      <c r="F14" s="18">
        <f>'MATRIZ IMPACTOS'!CP17</f>
        <v>0</v>
      </c>
    </row>
    <row r="15" spans="2:6" x14ac:dyDescent="0.25">
      <c r="B15" s="91"/>
      <c r="C15" s="91"/>
      <c r="D15" s="91"/>
      <c r="E15" s="18" t="str">
        <f>+'MATRIZ IMPACTOS'!D18</f>
        <v>(DBO/DQO)</v>
      </c>
      <c r="F15" s="18">
        <f>'MATRIZ IMPACTOS'!CP18</f>
        <v>0</v>
      </c>
    </row>
    <row r="16" spans="2:6" x14ac:dyDescent="0.25">
      <c r="B16" s="91"/>
      <c r="C16" s="91"/>
      <c r="D16" s="21" t="str">
        <f>+'MATRIZ IMPACTOS'!C19</f>
        <v>Cantidad del agua</v>
      </c>
      <c r="E16" s="18" t="str">
        <f>+'MATRIZ IMPACTOS'!D19</f>
        <v>Caudal</v>
      </c>
      <c r="F16" s="18">
        <f>'MATRIZ IMPACTOS'!CP19</f>
        <v>0</v>
      </c>
    </row>
    <row r="17" spans="2:6" x14ac:dyDescent="0.25">
      <c r="B17" s="91" t="str">
        <f>+'MATRIZ IMPACTOS'!A22</f>
        <v>Biosférico</v>
      </c>
      <c r="C17" s="21" t="str">
        <f>+'MATRIZ IMPACTOS'!B22</f>
        <v>Flora</v>
      </c>
      <c r="D17" s="25" t="str">
        <f>+'MATRIZ IMPACTOS'!C22</f>
        <v>Area</v>
      </c>
      <c r="E17" s="18" t="str">
        <f>+'MATRIZ IMPACTOS'!D22</f>
        <v>Plantas endémicas</v>
      </c>
      <c r="F17" s="18">
        <f>'MATRIZ IMPACTOS'!CP22</f>
        <v>-208</v>
      </c>
    </row>
    <row r="18" spans="2:6" x14ac:dyDescent="0.25">
      <c r="B18" s="91"/>
      <c r="C18" s="91" t="str">
        <f>+'MATRIZ IMPACTOS'!B23</f>
        <v>Fauna</v>
      </c>
      <c r="D18" s="91" t="str">
        <f>+'MATRIZ IMPACTOS'!C23</f>
        <v>Hábitat</v>
      </c>
      <c r="E18" s="18" t="str">
        <f>+'MATRIZ IMPACTOS'!D23</f>
        <v>Peces</v>
      </c>
      <c r="F18" s="18">
        <f>'MATRIZ IMPACTOS'!CP23</f>
        <v>0</v>
      </c>
    </row>
    <row r="19" spans="2:6" x14ac:dyDescent="0.25">
      <c r="B19" s="91"/>
      <c r="C19" s="91"/>
      <c r="D19" s="91"/>
      <c r="E19" s="18" t="str">
        <f>+'MATRIZ IMPACTOS'!D24</f>
        <v>Mamíferos y aves</v>
      </c>
      <c r="F19" s="18">
        <f>'MATRIZ IMPACTOS'!CP24</f>
        <v>-60</v>
      </c>
    </row>
    <row r="20" spans="2:6" x14ac:dyDescent="0.25">
      <c r="B20" s="91"/>
      <c r="C20" s="91"/>
      <c r="D20" s="91" t="str">
        <f>+'MATRIZ IMPACTOS'!C25</f>
        <v>Abundancia</v>
      </c>
      <c r="E20" s="18" t="str">
        <f>+'MATRIZ IMPACTOS'!D25</f>
        <v>Peces</v>
      </c>
      <c r="F20" s="18">
        <f>'MATRIZ IMPACTOS'!CP25</f>
        <v>0</v>
      </c>
    </row>
    <row r="21" spans="2:6" x14ac:dyDescent="0.25">
      <c r="B21" s="91"/>
      <c r="C21" s="91"/>
      <c r="D21" s="91"/>
      <c r="E21" s="18" t="str">
        <f>+'MATRIZ IMPACTOS'!D26</f>
        <v>Mamíferos y aves</v>
      </c>
      <c r="F21" s="18">
        <f>'MATRIZ IMPACTOS'!CP26</f>
        <v>-84</v>
      </c>
    </row>
    <row r="22" spans="2:6" x14ac:dyDescent="0.25">
      <c r="B22" s="91" t="str">
        <f>+'MATRIZ IMPACTOS'!A29</f>
        <v>Antroposférico</v>
      </c>
      <c r="C22" s="91" t="str">
        <f>+'MATRIZ IMPACTOS'!B29</f>
        <v>Demografía</v>
      </c>
      <c r="D22" s="91" t="str">
        <f>+'MATRIZ IMPACTOS'!C29</f>
        <v>Movimientos migratorios</v>
      </c>
      <c r="E22" s="18" t="str">
        <f>+'MATRIZ IMPACTOS'!D29</f>
        <v xml:space="preserve">Emigración </v>
      </c>
      <c r="F22" s="18">
        <f>'MATRIZ IMPACTOS'!CP29</f>
        <v>0</v>
      </c>
    </row>
    <row r="23" spans="2:6" x14ac:dyDescent="0.25">
      <c r="B23" s="91"/>
      <c r="C23" s="91"/>
      <c r="D23" s="91"/>
      <c r="E23" s="18" t="str">
        <f>+'MATRIZ IMPACTOS'!D30</f>
        <v>Inmigración</v>
      </c>
      <c r="F23" s="18">
        <f>'MATRIZ IMPACTOS'!CP30</f>
        <v>-1.4</v>
      </c>
    </row>
    <row r="24" spans="2:6" x14ac:dyDescent="0.25">
      <c r="B24" s="91"/>
      <c r="C24" s="91"/>
      <c r="D24" s="25" t="str">
        <f>+'MATRIZ IMPACTOS'!C31</f>
        <v>Salud</v>
      </c>
      <c r="E24" s="18" t="str">
        <f>+'MATRIZ IMPACTOS'!D31</f>
        <v>Pública</v>
      </c>
      <c r="F24" s="18">
        <f>'MATRIZ IMPACTOS'!CP31</f>
        <v>-98</v>
      </c>
    </row>
    <row r="25" spans="2:6" x14ac:dyDescent="0.25">
      <c r="B25" s="91"/>
      <c r="C25" s="91" t="str">
        <f>+'MATRIZ IMPACTOS'!B32</f>
        <v>Economía</v>
      </c>
      <c r="D25" s="91" t="str">
        <f>+'MATRIZ IMPACTOS'!C32</f>
        <v>Primaria</v>
      </c>
      <c r="E25" s="18" t="str">
        <f>+'MATRIZ IMPACTOS'!D32</f>
        <v>Comercio Formal</v>
      </c>
      <c r="F25" s="18">
        <f>'MATRIZ IMPACTOS'!CP32</f>
        <v>0</v>
      </c>
    </row>
    <row r="26" spans="2:6" x14ac:dyDescent="0.25">
      <c r="B26" s="91"/>
      <c r="C26" s="91"/>
      <c r="D26" s="91"/>
      <c r="E26" s="18" t="str">
        <f>+'MATRIZ IMPACTOS'!D33</f>
        <v>Comercio Informal</v>
      </c>
      <c r="F26" s="18">
        <f>'MATRIZ IMPACTOS'!CP33</f>
        <v>0</v>
      </c>
    </row>
    <row r="27" spans="2:6" x14ac:dyDescent="0.25">
      <c r="B27" s="91"/>
      <c r="C27" s="91"/>
      <c r="D27" s="25" t="str">
        <f>+'MATRIZ IMPACTOS'!C34</f>
        <v>Secundaria</v>
      </c>
      <c r="E27" s="18" t="str">
        <f>+'MATRIZ IMPACTOS'!D34</f>
        <v>Industria</v>
      </c>
      <c r="F27" s="18">
        <f>'MATRIZ IMPACTOS'!CP34</f>
        <v>0</v>
      </c>
    </row>
    <row r="28" spans="2:6" x14ac:dyDescent="0.25">
      <c r="B28" s="91" t="str">
        <f>+'MATRIZ IMPACTOS'!A37</f>
        <v>Social</v>
      </c>
      <c r="C28" s="91" t="str">
        <f>+'MATRIZ IMPACTOS'!B37</f>
        <v>Vivienda</v>
      </c>
      <c r="D28" s="91" t="str">
        <f>+'MATRIZ IMPACTOS'!C37</f>
        <v>Escénico</v>
      </c>
      <c r="E28" s="18" t="str">
        <f>+'MATRIZ IMPACTOS'!D37</f>
        <v xml:space="preserve">Color </v>
      </c>
      <c r="F28" s="18">
        <f>'MATRIZ IMPACTOS'!CP37</f>
        <v>-70</v>
      </c>
    </row>
    <row r="29" spans="2:6" x14ac:dyDescent="0.25">
      <c r="B29" s="91"/>
      <c r="C29" s="91"/>
      <c r="D29" s="91"/>
      <c r="E29" s="18" t="str">
        <f>+'MATRIZ IMPACTOS'!D38</f>
        <v>Forma</v>
      </c>
      <c r="F29" s="18">
        <f>'MATRIZ IMPACTOS'!CP38</f>
        <v>-7.6999999999999993</v>
      </c>
    </row>
    <row r="30" spans="2:6" x14ac:dyDescent="0.25">
      <c r="B30" s="91"/>
      <c r="C30" s="91"/>
      <c r="D30" s="26" t="str">
        <f>+'MATRIZ IMPACTOS'!C39</f>
        <v>Intrínseco</v>
      </c>
      <c r="E30" s="18" t="str">
        <f>+'MATRIZ IMPACTOS'!D39</f>
        <v>Infraestructura</v>
      </c>
      <c r="F30" s="18">
        <f>'MATRIZ IMPACTOS'!CP39</f>
        <v>-77</v>
      </c>
    </row>
  </sheetData>
  <mergeCells count="25">
    <mergeCell ref="B17:B21"/>
    <mergeCell ref="C18:C21"/>
    <mergeCell ref="D18:D19"/>
    <mergeCell ref="D20:D21"/>
    <mergeCell ref="B28:B30"/>
    <mergeCell ref="C28:C30"/>
    <mergeCell ref="D28:D29"/>
    <mergeCell ref="B22:B27"/>
    <mergeCell ref="C22:C24"/>
    <mergeCell ref="D22:D23"/>
    <mergeCell ref="C25:C27"/>
    <mergeCell ref="D25:D26"/>
    <mergeCell ref="F2:F4"/>
    <mergeCell ref="B11:B12"/>
    <mergeCell ref="C11:C12"/>
    <mergeCell ref="D11:D12"/>
    <mergeCell ref="B13:B16"/>
    <mergeCell ref="C14:C16"/>
    <mergeCell ref="D14:D15"/>
    <mergeCell ref="B2:B4"/>
    <mergeCell ref="C2:C4"/>
    <mergeCell ref="D2:E3"/>
    <mergeCell ref="B5:B10"/>
    <mergeCell ref="C5:C10"/>
    <mergeCell ref="D5:D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O93"/>
  <sheetViews>
    <sheetView topLeftCell="D1" workbookViewId="0">
      <selection activeCell="R72" sqref="R72"/>
    </sheetView>
  </sheetViews>
  <sheetFormatPr baseColWidth="10" defaultColWidth="9.140625" defaultRowHeight="15" x14ac:dyDescent="0.25"/>
  <cols>
    <col min="4" max="4" width="17.5703125" customWidth="1"/>
    <col min="5" max="5" width="19.28515625" customWidth="1"/>
    <col min="6" max="6" width="9.85546875" bestFit="1" customWidth="1"/>
    <col min="7" max="7" width="10" bestFit="1" customWidth="1"/>
    <col min="8" max="8" width="11.28515625" bestFit="1" customWidth="1"/>
    <col min="9" max="9" width="16.5703125" bestFit="1" customWidth="1"/>
    <col min="10" max="10" width="11.140625" customWidth="1"/>
    <col min="11" max="11" width="11.28515625" customWidth="1"/>
    <col min="12" max="12" width="15.140625" bestFit="1" customWidth="1"/>
    <col min="13" max="13" width="23.140625" bestFit="1" customWidth="1"/>
    <col min="14" max="14" width="10" bestFit="1" customWidth="1"/>
    <col min="15" max="15" width="11" bestFit="1" customWidth="1"/>
  </cols>
  <sheetData>
    <row r="1" spans="4:15" x14ac:dyDescent="0.25">
      <c r="F1" s="103" t="s">
        <v>103</v>
      </c>
      <c r="G1" s="103"/>
      <c r="H1" s="103"/>
      <c r="I1" s="45"/>
      <c r="J1" s="45"/>
      <c r="K1" s="45"/>
      <c r="L1" s="45"/>
      <c r="M1" s="45"/>
    </row>
    <row r="2" spans="4:15" x14ac:dyDescent="0.25">
      <c r="E2" s="101"/>
      <c r="F2" s="102" t="str">
        <f>+'MATRIZ IMPACTOS'!E2</f>
        <v>1. Plástico</v>
      </c>
      <c r="G2" s="102" t="str">
        <f>+'MATRIZ IMPACTOS'!P2</f>
        <v>2. Textiles</v>
      </c>
      <c r="H2" s="102" t="str">
        <f>+'MATRIZ IMPACTOS'!AA2</f>
        <v>3. Quimicos</v>
      </c>
      <c r="I2" s="102" t="str">
        <f>'MATRIZ IMPACTOS'!AL2</f>
        <v>4. Metalmecanica</v>
      </c>
      <c r="J2" s="102" t="str">
        <f>'MATRIZ IMPACTOS'!AW2</f>
        <v>5. Gaseosas</v>
      </c>
      <c r="K2" s="102" t="str">
        <f>'MATRIZ IMPACTOS'!BH2</f>
        <v>6. Tabaco</v>
      </c>
      <c r="L2" s="102" t="str">
        <f>'MATRIZ IMPACTOS'!BS2</f>
        <v>7. Concentrados</v>
      </c>
      <c r="M2" s="102" t="str">
        <f>'MATRIZ IMPACTOS'!CD2</f>
        <v>8. Industrias alimenticias</v>
      </c>
      <c r="N2" s="104" t="s">
        <v>106</v>
      </c>
      <c r="O2" s="104" t="s">
        <v>107</v>
      </c>
    </row>
    <row r="3" spans="4:15" ht="26.25" customHeight="1" x14ac:dyDescent="0.25">
      <c r="E3" s="101"/>
      <c r="F3" s="102"/>
      <c r="G3" s="102"/>
      <c r="H3" s="102"/>
      <c r="I3" s="102"/>
      <c r="J3" s="102"/>
      <c r="K3" s="102"/>
      <c r="L3" s="102"/>
      <c r="M3" s="102"/>
      <c r="N3" s="104"/>
      <c r="O3" s="104"/>
    </row>
    <row r="4" spans="4:15" ht="15" customHeight="1" x14ac:dyDescent="0.25">
      <c r="D4" s="8"/>
      <c r="E4" s="9" t="str">
        <f>+'MATRIZ IMPACTOS'!B4:B9</f>
        <v>Calidad del aire</v>
      </c>
      <c r="F4" s="1">
        <f>'MATRIZ IMPACTOS'!O10</f>
        <v>-54.599999999999994</v>
      </c>
      <c r="G4" s="1">
        <f>'MATRIZ IMPACTOS'!Z10</f>
        <v>-55.099999999999994</v>
      </c>
      <c r="H4" s="1">
        <f>'MATRIZ IMPACTOS'!AK10</f>
        <v>-57.9</v>
      </c>
      <c r="I4" s="1">
        <f>'MATRIZ IMPACTOS'!AV10</f>
        <v>-54.599999999999994</v>
      </c>
      <c r="J4" s="1">
        <f>'MATRIZ IMPACTOS'!BG10</f>
        <v>-47.5</v>
      </c>
      <c r="K4" s="1">
        <f>'MATRIZ IMPACTOS'!BR10</f>
        <v>-54.599999999999994</v>
      </c>
      <c r="L4" s="1">
        <f>'MATRIZ IMPACTOS'!CC10</f>
        <v>-50.3</v>
      </c>
      <c r="M4" s="1">
        <f>'MATRIZ IMPACTOS'!CN10</f>
        <v>-48.4</v>
      </c>
      <c r="N4" s="1">
        <f t="shared" ref="N4:N12" si="0">+SUM(F4:M4)</f>
        <v>-422.99999999999994</v>
      </c>
      <c r="O4" s="32">
        <f t="shared" ref="O4:O13" si="1">+N4/$N$13</f>
        <v>0.37596658074837791</v>
      </c>
    </row>
    <row r="5" spans="4:15" x14ac:dyDescent="0.25">
      <c r="D5" s="8"/>
      <c r="E5" s="9" t="str">
        <f>+'MATRIZ IMPACTOS'!B12</f>
        <v>Edafología</v>
      </c>
      <c r="F5" s="1">
        <f>'MATRIZ IMPACTOS'!O14</f>
        <v>-1.8</v>
      </c>
      <c r="G5" s="1">
        <f>'MATRIZ IMPACTOS'!Z14</f>
        <v>-1.8</v>
      </c>
      <c r="H5" s="1">
        <f>'MATRIZ IMPACTOS'!AK14</f>
        <v>-1.8</v>
      </c>
      <c r="I5" s="1">
        <f>'MATRIZ IMPACTOS'!AV14</f>
        <v>-1.8</v>
      </c>
      <c r="J5" s="1">
        <f>'MATRIZ IMPACTOS'!BG14</f>
        <v>-0.9</v>
      </c>
      <c r="K5" s="1">
        <f>'MATRIZ IMPACTOS'!BR14</f>
        <v>-0.8</v>
      </c>
      <c r="L5" s="1">
        <f>'MATRIZ IMPACTOS'!CC14</f>
        <v>-0.9</v>
      </c>
      <c r="M5" s="1">
        <f>'MATRIZ IMPACTOS'!CN14</f>
        <v>-0.9</v>
      </c>
      <c r="N5" s="1">
        <f t="shared" si="0"/>
        <v>-10.700000000000001</v>
      </c>
      <c r="O5" s="32">
        <f t="shared" si="1"/>
        <v>9.5102657541551883E-3</v>
      </c>
    </row>
    <row r="6" spans="4:15" x14ac:dyDescent="0.25">
      <c r="D6" s="8"/>
      <c r="E6" s="9" t="str">
        <f>+'MATRIZ IMPACTOS'!B16</f>
        <v>Hidrografía</v>
      </c>
      <c r="F6" s="1">
        <f>'MATRIZ IMPACTOS'!O20</f>
        <v>0</v>
      </c>
      <c r="G6" s="1">
        <v>0</v>
      </c>
      <c r="H6" s="1">
        <f>'MATRIZ IMPACTOS'!AK20</f>
        <v>0</v>
      </c>
      <c r="I6" s="62">
        <v>0</v>
      </c>
      <c r="J6" s="1">
        <v>0</v>
      </c>
      <c r="K6" s="1">
        <v>0</v>
      </c>
      <c r="L6" s="1">
        <v>0</v>
      </c>
      <c r="M6" s="1">
        <v>0</v>
      </c>
      <c r="N6" s="1">
        <f t="shared" si="0"/>
        <v>0</v>
      </c>
      <c r="O6" s="32">
        <f t="shared" si="1"/>
        <v>0</v>
      </c>
    </row>
    <row r="7" spans="4:15" x14ac:dyDescent="0.25">
      <c r="D7" s="8"/>
      <c r="E7" s="9" t="str">
        <f>+'MATRIZ IMPACTOS'!B17</f>
        <v>Hidrología</v>
      </c>
      <c r="F7" s="1">
        <v>0</v>
      </c>
      <c r="G7" s="1">
        <v>0</v>
      </c>
      <c r="H7" s="1">
        <v>0</v>
      </c>
      <c r="I7" s="62">
        <v>0</v>
      </c>
      <c r="J7" s="1">
        <v>0</v>
      </c>
      <c r="K7" s="1">
        <v>0</v>
      </c>
      <c r="L7" s="1">
        <v>0</v>
      </c>
      <c r="M7" s="1">
        <v>0</v>
      </c>
      <c r="N7" s="1">
        <f t="shared" si="0"/>
        <v>0</v>
      </c>
      <c r="O7" s="32">
        <f t="shared" si="1"/>
        <v>0</v>
      </c>
    </row>
    <row r="8" spans="4:15" ht="15" customHeight="1" x14ac:dyDescent="0.25">
      <c r="D8" s="8"/>
      <c r="E8" s="9" t="str">
        <f>+'MATRIZ IMPACTOS'!B22</f>
        <v>Flora</v>
      </c>
      <c r="F8" s="1">
        <f>'MATRIZ IMPACTOS'!O22</f>
        <v>-28</v>
      </c>
      <c r="G8" s="1">
        <f>'MATRIZ IMPACTOS'!Z22</f>
        <v>-28</v>
      </c>
      <c r="H8" s="1">
        <f>'MATRIZ IMPACTOS'!AK22</f>
        <v>-26</v>
      </c>
      <c r="I8" s="1">
        <f>'MATRIZ IMPACTOS'!AV22</f>
        <v>-42</v>
      </c>
      <c r="J8" s="1">
        <f>'MATRIZ IMPACTOS'!BG22</f>
        <v>-28</v>
      </c>
      <c r="K8" s="1">
        <f>'MATRIZ IMPACTOS'!BR22</f>
        <v>-28</v>
      </c>
      <c r="L8" s="1">
        <f>'MATRIZ IMPACTOS'!CC22</f>
        <v>-28</v>
      </c>
      <c r="M8" s="1">
        <f>'MATRIZ IMPACTOS'!CN22</f>
        <v>-28</v>
      </c>
      <c r="N8" s="1">
        <f t="shared" si="0"/>
        <v>-236</v>
      </c>
      <c r="O8" s="32">
        <f t="shared" si="1"/>
        <v>0.20975913252155365</v>
      </c>
    </row>
    <row r="9" spans="4:15" x14ac:dyDescent="0.25">
      <c r="D9" s="8"/>
      <c r="E9" s="9" t="str">
        <f>+'MATRIZ IMPACTOS'!B23</f>
        <v>Fauna</v>
      </c>
      <c r="F9" s="1">
        <f>'MATRIZ IMPACTOS'!O23+'MATRIZ IMPACTOS'!O24+'MATRIZ IMPACTOS'!O25+'MATRIZ IMPACTOS'!O26</f>
        <v>-20</v>
      </c>
      <c r="G9" s="1">
        <f>'MATRIZ IMPACTOS'!Z23+'MATRIZ IMPACTOS'!Z24+'MATRIZ IMPACTOS'!Z25+'MATRIZ IMPACTOS'!Z26</f>
        <v>-19</v>
      </c>
      <c r="H9" s="1">
        <f>'MATRIZ IMPACTOS'!AK24+'MATRIZ IMPACTOS'!AK26</f>
        <v>-21</v>
      </c>
      <c r="I9" s="1">
        <f>'MATRIZ IMPACTOS'!AV24+'MATRIZ IMPACTOS'!AV26</f>
        <v>-21</v>
      </c>
      <c r="J9" s="1">
        <f>'MATRIZ IMPACTOS'!BG24+'MATRIZ IMPACTOS'!BG26</f>
        <v>-21</v>
      </c>
      <c r="K9" s="1">
        <f>'MATRIZ IMPACTOS'!BR24+'MATRIZ IMPACTOS'!BR26</f>
        <v>-21</v>
      </c>
      <c r="L9" s="1">
        <f>'MATRIZ IMPACTOS'!CC24+'MATRIZ IMPACTOS'!CC26</f>
        <v>-21</v>
      </c>
      <c r="M9" s="1">
        <f>'MATRIZ IMPACTOS'!CN24+'MATRIZ IMPACTOS'!CN26</f>
        <v>-21</v>
      </c>
      <c r="N9" s="1">
        <f t="shared" si="0"/>
        <v>-165</v>
      </c>
      <c r="O9" s="32">
        <f t="shared" si="1"/>
        <v>0.14665363078837437</v>
      </c>
    </row>
    <row r="10" spans="4:15" x14ac:dyDescent="0.25">
      <c r="D10" s="8"/>
      <c r="E10" s="9" t="str">
        <f>+'MATRIZ IMPACTOS'!B29</f>
        <v>Demografía</v>
      </c>
      <c r="F10" s="1">
        <f>'MATRIZ IMPACTOS'!O30+'MATRIZ IMPACTOS'!O31</f>
        <v>-14.2</v>
      </c>
      <c r="G10" s="1">
        <f>'MATRIZ IMPACTOS'!Z30+'MATRIZ IMPACTOS'!Z31</f>
        <v>-14.2</v>
      </c>
      <c r="H10" s="1">
        <f>'MATRIZ IMPACTOS'!AK30+'MATRIZ IMPACTOS'!AK31</f>
        <v>-14.2</v>
      </c>
      <c r="I10" s="1">
        <f>'MATRIZ IMPACTOS'!AV30+'MATRIZ IMPACTOS'!AV31</f>
        <v>-14.2</v>
      </c>
      <c r="J10" s="1">
        <f>'MATRIZ IMPACTOS'!BG30+'MATRIZ IMPACTOS'!BG31</f>
        <v>-14.2</v>
      </c>
      <c r="K10" s="1">
        <f>'MATRIZ IMPACTOS'!BR30+'MATRIZ IMPACTOS'!BR31</f>
        <v>-14.2</v>
      </c>
      <c r="L10" s="1">
        <f>'MATRIZ IMPACTOS'!CC30+'MATRIZ IMPACTOS'!CC31</f>
        <v>-14.2</v>
      </c>
      <c r="M10" s="1">
        <f>'MATRIZ IMPACTOS'!CN30+'MATRIZ IMPACTOS'!CN31</f>
        <v>-14.2</v>
      </c>
      <c r="N10" s="1">
        <f t="shared" si="0"/>
        <v>-113.60000000000001</v>
      </c>
      <c r="O10" s="32">
        <f t="shared" si="1"/>
        <v>0.10096880277308685</v>
      </c>
    </row>
    <row r="11" spans="4:15" x14ac:dyDescent="0.25">
      <c r="D11" s="8"/>
      <c r="E11" s="9" t="str">
        <f>+'MATRIZ IMPACTOS'!B32</f>
        <v>Economía</v>
      </c>
      <c r="F11" s="1">
        <f>'MATRIZ IMPACTOS'!O34</f>
        <v>0</v>
      </c>
      <c r="G11" s="1">
        <v>0</v>
      </c>
      <c r="H11" s="1">
        <f>'MATRIZ IMPACTOS'!AK34</f>
        <v>0</v>
      </c>
      <c r="I11" s="1">
        <f>'MATRIZ IMPACTOS'!AV34</f>
        <v>0</v>
      </c>
      <c r="J11" s="1">
        <f>'MATRIZ IMPACTOS'!BG34</f>
        <v>0</v>
      </c>
      <c r="K11" s="1">
        <f>'MATRIZ IMPACTOS'!BR34</f>
        <v>0</v>
      </c>
      <c r="L11" s="1">
        <f>'MATRIZ IMPACTOS'!CC34</f>
        <v>0</v>
      </c>
      <c r="M11" s="1">
        <f>'MATRIZ IMPACTOS'!CN34</f>
        <v>0</v>
      </c>
      <c r="N11" s="1">
        <f t="shared" si="0"/>
        <v>0</v>
      </c>
      <c r="O11" s="32">
        <f t="shared" si="1"/>
        <v>0</v>
      </c>
    </row>
    <row r="12" spans="4:15" x14ac:dyDescent="0.25">
      <c r="D12" s="8"/>
      <c r="E12" s="9" t="str">
        <f>+'MATRIZ IMPACTOS'!B37</f>
        <v>Vivienda</v>
      </c>
      <c r="F12" s="1">
        <f>'MATRIZ IMPACTOS'!O40</f>
        <v>-22.1</v>
      </c>
      <c r="G12" s="1">
        <f>'MATRIZ IMPACTOS'!Z40</f>
        <v>-22.1</v>
      </c>
      <c r="H12" s="1">
        <f>'MATRIZ IMPACTOS'!AK40</f>
        <v>-22.1</v>
      </c>
      <c r="I12" s="1">
        <f>'MATRIZ IMPACTOS'!AV40</f>
        <v>-22.1</v>
      </c>
      <c r="J12" s="1">
        <f>'MATRIZ IMPACTOS'!BG40</f>
        <v>-22.1</v>
      </c>
      <c r="K12" s="1">
        <f>'MATRIZ IMPACTOS'!BR40</f>
        <v>-22.1</v>
      </c>
      <c r="L12" s="1">
        <f>'MATRIZ IMPACTOS'!CC40</f>
        <v>-22.1</v>
      </c>
      <c r="M12" s="1">
        <f>'MATRIZ IMPACTOS'!CN40</f>
        <v>-22.1</v>
      </c>
      <c r="N12" s="1">
        <f t="shared" si="0"/>
        <v>-176.79999999999998</v>
      </c>
      <c r="O12" s="32">
        <f t="shared" si="1"/>
        <v>0.15714158741445206</v>
      </c>
    </row>
    <row r="13" spans="4:15" x14ac:dyDescent="0.25">
      <c r="D13" s="8"/>
      <c r="E13" s="9"/>
      <c r="F13">
        <f t="shared" ref="F13:N13" si="2">SUM(F4:F12)</f>
        <v>-140.69999999999999</v>
      </c>
      <c r="G13">
        <f t="shared" si="2"/>
        <v>-140.19999999999999</v>
      </c>
      <c r="H13">
        <f t="shared" si="2"/>
        <v>-143</v>
      </c>
      <c r="I13">
        <f t="shared" si="2"/>
        <v>-155.69999999999999</v>
      </c>
      <c r="J13">
        <f t="shared" si="2"/>
        <v>-133.70000000000002</v>
      </c>
      <c r="K13">
        <f t="shared" si="2"/>
        <v>-140.69999999999999</v>
      </c>
      <c r="L13">
        <f t="shared" si="2"/>
        <v>-136.5</v>
      </c>
      <c r="M13">
        <f t="shared" si="2"/>
        <v>-134.6</v>
      </c>
      <c r="N13" s="1">
        <f t="shared" si="2"/>
        <v>-1125.0999999999999</v>
      </c>
      <c r="O13" s="32">
        <f t="shared" si="1"/>
        <v>1</v>
      </c>
    </row>
    <row r="14" spans="4:15" x14ac:dyDescent="0.25">
      <c r="D14" s="8"/>
      <c r="E14" s="9"/>
      <c r="F14" s="103" t="s">
        <v>103</v>
      </c>
      <c r="G14" s="103"/>
      <c r="H14" s="103"/>
      <c r="I14" s="45"/>
      <c r="J14" s="45"/>
      <c r="K14" s="45"/>
      <c r="L14" s="45"/>
      <c r="M14" s="45"/>
    </row>
    <row r="15" spans="4:15" ht="15" customHeight="1" x14ac:dyDescent="0.25">
      <c r="D15" s="8"/>
      <c r="E15" s="9"/>
      <c r="F15" s="102" t="str">
        <f>+F2</f>
        <v>1. Plástico</v>
      </c>
      <c r="G15" s="102" t="str">
        <f>+G2</f>
        <v>2. Textiles</v>
      </c>
      <c r="H15" s="102" t="str">
        <f>+H2</f>
        <v>3. Quimicos</v>
      </c>
      <c r="I15" s="102" t="str">
        <f>I2</f>
        <v>4. Metalmecanica</v>
      </c>
      <c r="J15" s="102" t="str">
        <f>J2</f>
        <v>5. Gaseosas</v>
      </c>
      <c r="K15" s="102" t="str">
        <f>K2</f>
        <v>6. Tabaco</v>
      </c>
      <c r="L15" s="102" t="str">
        <f>L2</f>
        <v>7. Concentrados</v>
      </c>
      <c r="M15" s="102" t="str">
        <f>M2</f>
        <v>8. Industrias alimenticias</v>
      </c>
    </row>
    <row r="16" spans="4:15" ht="24" customHeight="1" x14ac:dyDescent="0.25">
      <c r="D16" s="8"/>
      <c r="E16" s="9"/>
      <c r="F16" s="102"/>
      <c r="G16" s="102"/>
      <c r="H16" s="102"/>
      <c r="I16" s="102"/>
      <c r="J16" s="102"/>
      <c r="K16" s="102"/>
      <c r="L16" s="102"/>
      <c r="M16" s="102"/>
    </row>
    <row r="17" spans="4:14" x14ac:dyDescent="0.25">
      <c r="D17" s="8"/>
      <c r="E17" s="9"/>
      <c r="F17" s="11">
        <f>'MATRIZ IMPACTOS'!O42</f>
        <v>-140.69999999999999</v>
      </c>
      <c r="G17" s="1">
        <f>'MATRIZ IMPACTOS'!Z42</f>
        <v>-140.19999999999999</v>
      </c>
      <c r="H17" s="1">
        <f>'MATRIZ IMPACTOS'!AK42</f>
        <v>-142.99999999999997</v>
      </c>
      <c r="I17" s="1">
        <v>-155.69999999999999</v>
      </c>
      <c r="J17" s="1">
        <v>-133.70000000000002</v>
      </c>
      <c r="K17" s="1">
        <v>-140.69999999999999</v>
      </c>
      <c r="L17" s="1">
        <v>-136.5</v>
      </c>
      <c r="M17" s="1">
        <v>-134.6</v>
      </c>
      <c r="N17" s="11"/>
    </row>
    <row r="18" spans="4:14" ht="15" customHeight="1" x14ac:dyDescent="0.25">
      <c r="D18" s="8"/>
      <c r="E18" s="9"/>
    </row>
    <row r="19" spans="4:14" x14ac:dyDescent="0.25">
      <c r="D19" s="8"/>
      <c r="E19" s="9"/>
    </row>
    <row r="20" spans="4:14" x14ac:dyDescent="0.25">
      <c r="D20" s="8"/>
      <c r="E20" s="9"/>
    </row>
    <row r="21" spans="4:14" x14ac:dyDescent="0.25">
      <c r="D21" s="8"/>
      <c r="E21" s="9"/>
    </row>
    <row r="22" spans="4:14" x14ac:dyDescent="0.25">
      <c r="D22" s="8"/>
      <c r="E22" s="9"/>
    </row>
    <row r="23" spans="4:14" x14ac:dyDescent="0.25">
      <c r="D23" s="8"/>
      <c r="E23" s="9"/>
    </row>
    <row r="24" spans="4:14" x14ac:dyDescent="0.25">
      <c r="D24" s="8"/>
      <c r="E24" s="9"/>
    </row>
    <row r="25" spans="4:14" x14ac:dyDescent="0.25">
      <c r="D25" s="8"/>
      <c r="E25" s="9"/>
    </row>
    <row r="26" spans="4:14" x14ac:dyDescent="0.25">
      <c r="D26" s="8"/>
      <c r="E26" s="9"/>
    </row>
    <row r="27" spans="4:14" x14ac:dyDescent="0.25">
      <c r="D27" s="8"/>
      <c r="E27" s="9"/>
    </row>
    <row r="28" spans="4:14" x14ac:dyDescent="0.25">
      <c r="D28" s="8"/>
      <c r="E28" s="9"/>
    </row>
    <row r="29" spans="4:14" x14ac:dyDescent="0.25">
      <c r="D29" s="8"/>
      <c r="E29" s="9"/>
    </row>
    <row r="30" spans="4:14" x14ac:dyDescent="0.25">
      <c r="D30" s="8"/>
      <c r="E30" s="9"/>
    </row>
    <row r="31" spans="4:14" x14ac:dyDescent="0.25">
      <c r="D31" s="8"/>
      <c r="E31" s="9"/>
    </row>
    <row r="32" spans="4:14" x14ac:dyDescent="0.25">
      <c r="D32" s="8"/>
      <c r="E32" s="9"/>
    </row>
    <row r="33" spans="4:5" x14ac:dyDescent="0.25">
      <c r="D33" s="8"/>
      <c r="E33" s="9"/>
    </row>
    <row r="34" spans="4:5" x14ac:dyDescent="0.25">
      <c r="D34" s="8"/>
      <c r="E34" s="9"/>
    </row>
    <row r="35" spans="4:5" x14ac:dyDescent="0.25">
      <c r="D35" s="8"/>
      <c r="E35" s="9"/>
    </row>
    <row r="36" spans="4:5" x14ac:dyDescent="0.25">
      <c r="D36" s="8"/>
      <c r="E36" s="9"/>
    </row>
    <row r="37" spans="4:5" x14ac:dyDescent="0.25">
      <c r="D37" s="8"/>
      <c r="E37" s="9"/>
    </row>
    <row r="38" spans="4:5" x14ac:dyDescent="0.25">
      <c r="D38" s="8"/>
      <c r="E38" s="9"/>
    </row>
    <row r="39" spans="4:5" x14ac:dyDescent="0.25">
      <c r="D39" s="8"/>
      <c r="E39" s="9"/>
    </row>
    <row r="40" spans="4:5" ht="15" customHeight="1" x14ac:dyDescent="0.25">
      <c r="D40" s="8"/>
      <c r="E40" s="9"/>
    </row>
    <row r="41" spans="4:5" x14ac:dyDescent="0.25">
      <c r="D41" s="8"/>
      <c r="E41" s="9"/>
    </row>
    <row r="42" spans="4:5" x14ac:dyDescent="0.25">
      <c r="D42" s="8"/>
      <c r="E42" s="9"/>
    </row>
    <row r="43" spans="4:5" x14ac:dyDescent="0.25">
      <c r="D43" s="8"/>
      <c r="E43" s="9"/>
    </row>
    <row r="44" spans="4:5" x14ac:dyDescent="0.25">
      <c r="D44" s="8"/>
      <c r="E44" s="9"/>
    </row>
    <row r="45" spans="4:5" x14ac:dyDescent="0.25">
      <c r="D45" s="8"/>
      <c r="E45" s="9"/>
    </row>
    <row r="46" spans="4:5" ht="15" customHeight="1" x14ac:dyDescent="0.25">
      <c r="D46" s="8"/>
      <c r="E46" s="9"/>
    </row>
    <row r="47" spans="4:5" x14ac:dyDescent="0.25">
      <c r="D47" s="8"/>
      <c r="E47" s="9"/>
    </row>
    <row r="48" spans="4:5" x14ac:dyDescent="0.25">
      <c r="D48" s="8"/>
      <c r="E48" s="9"/>
    </row>
    <row r="49" spans="4:5" x14ac:dyDescent="0.25">
      <c r="D49" s="8"/>
      <c r="E49" s="9"/>
    </row>
    <row r="50" spans="4:5" x14ac:dyDescent="0.25">
      <c r="D50" s="8"/>
      <c r="E50" s="9"/>
    </row>
    <row r="51" spans="4:5" x14ac:dyDescent="0.25">
      <c r="D51" s="8"/>
      <c r="E51" s="9"/>
    </row>
    <row r="52" spans="4:5" x14ac:dyDescent="0.25">
      <c r="D52" s="8"/>
      <c r="E52" s="9"/>
    </row>
    <row r="53" spans="4:5" x14ac:dyDescent="0.25">
      <c r="D53" s="8"/>
      <c r="E53" s="9"/>
    </row>
    <row r="54" spans="4:5" x14ac:dyDescent="0.25">
      <c r="D54" s="8"/>
      <c r="E54" s="9"/>
    </row>
    <row r="55" spans="4:5" x14ac:dyDescent="0.25">
      <c r="D55" s="8"/>
      <c r="E55" s="9"/>
    </row>
    <row r="56" spans="4:5" x14ac:dyDescent="0.25">
      <c r="D56" s="8"/>
      <c r="E56" s="9"/>
    </row>
    <row r="57" spans="4:5" x14ac:dyDescent="0.25">
      <c r="D57" s="8"/>
      <c r="E57" s="9"/>
    </row>
    <row r="58" spans="4:5" x14ac:dyDescent="0.25">
      <c r="D58" s="8"/>
      <c r="E58" s="9"/>
    </row>
    <row r="59" spans="4:5" x14ac:dyDescent="0.25">
      <c r="D59" s="8"/>
      <c r="E59" s="9"/>
    </row>
    <row r="60" spans="4:5" x14ac:dyDescent="0.25">
      <c r="D60" s="8"/>
      <c r="E60" s="9"/>
    </row>
    <row r="61" spans="4:5" x14ac:dyDescent="0.25">
      <c r="D61" s="8"/>
      <c r="E61" s="9"/>
    </row>
    <row r="62" spans="4:5" x14ac:dyDescent="0.25">
      <c r="D62" s="8"/>
      <c r="E62" s="9"/>
    </row>
    <row r="63" spans="4:5" x14ac:dyDescent="0.25">
      <c r="D63" s="8"/>
      <c r="E63" s="9"/>
    </row>
    <row r="64" spans="4:5" x14ac:dyDescent="0.25">
      <c r="D64" s="8"/>
      <c r="E64" s="9"/>
    </row>
    <row r="65" spans="4:5" x14ac:dyDescent="0.25">
      <c r="D65" s="8"/>
      <c r="E65" s="9"/>
    </row>
    <row r="66" spans="4:5" x14ac:dyDescent="0.25">
      <c r="D66" s="8"/>
      <c r="E66" s="9"/>
    </row>
    <row r="67" spans="4:5" x14ac:dyDescent="0.25">
      <c r="D67" s="8"/>
      <c r="E67" s="9"/>
    </row>
    <row r="68" spans="4:5" x14ac:dyDescent="0.25">
      <c r="D68" s="8"/>
      <c r="E68" s="9"/>
    </row>
    <row r="69" spans="4:5" x14ac:dyDescent="0.25">
      <c r="D69" s="8"/>
      <c r="E69" s="9"/>
    </row>
    <row r="70" spans="4:5" x14ac:dyDescent="0.25">
      <c r="D70" s="8"/>
      <c r="E70" s="9"/>
    </row>
    <row r="71" spans="4:5" x14ac:dyDescent="0.25">
      <c r="D71" s="8"/>
      <c r="E71" s="9"/>
    </row>
    <row r="72" spans="4:5" x14ac:dyDescent="0.25">
      <c r="D72" s="8"/>
      <c r="E72" s="9"/>
    </row>
    <row r="73" spans="4:5" x14ac:dyDescent="0.25">
      <c r="D73" s="8"/>
      <c r="E73" s="9"/>
    </row>
    <row r="74" spans="4:5" x14ac:dyDescent="0.25">
      <c r="D74" s="8"/>
      <c r="E74" s="9"/>
    </row>
    <row r="75" spans="4:5" x14ac:dyDescent="0.25">
      <c r="D75" s="8"/>
      <c r="E75" s="9"/>
    </row>
    <row r="76" spans="4:5" x14ac:dyDescent="0.25">
      <c r="D76" s="8"/>
      <c r="E76" s="9"/>
    </row>
    <row r="77" spans="4:5" x14ac:dyDescent="0.25">
      <c r="D77" s="8"/>
      <c r="E77" s="9"/>
    </row>
    <row r="78" spans="4:5" x14ac:dyDescent="0.25">
      <c r="D78" s="8"/>
      <c r="E78" s="9"/>
    </row>
    <row r="79" spans="4:5" x14ac:dyDescent="0.25">
      <c r="D79" s="8"/>
      <c r="E79" s="9"/>
    </row>
    <row r="80" spans="4:5" x14ac:dyDescent="0.25">
      <c r="D80" s="8"/>
      <c r="E80" s="9"/>
    </row>
    <row r="81" spans="4:5" x14ac:dyDescent="0.25">
      <c r="D81" s="8"/>
      <c r="E81" s="9"/>
    </row>
    <row r="82" spans="4:5" x14ac:dyDescent="0.25">
      <c r="D82" s="8"/>
      <c r="E82" s="9"/>
    </row>
    <row r="83" spans="4:5" x14ac:dyDescent="0.25">
      <c r="D83" s="8"/>
      <c r="E83" s="9"/>
    </row>
    <row r="84" spans="4:5" x14ac:dyDescent="0.25">
      <c r="D84" s="8"/>
      <c r="E84" s="9"/>
    </row>
    <row r="85" spans="4:5" x14ac:dyDescent="0.25">
      <c r="D85" s="8"/>
      <c r="E85" s="9"/>
    </row>
    <row r="86" spans="4:5" x14ac:dyDescent="0.25">
      <c r="D86" s="8"/>
      <c r="E86" s="9"/>
    </row>
    <row r="87" spans="4:5" x14ac:dyDescent="0.25">
      <c r="D87" s="8"/>
      <c r="E87" s="9"/>
    </row>
    <row r="88" spans="4:5" x14ac:dyDescent="0.25">
      <c r="D88" s="8"/>
      <c r="E88" s="9"/>
    </row>
    <row r="89" spans="4:5" x14ac:dyDescent="0.25">
      <c r="D89" s="8"/>
      <c r="E89" s="9"/>
    </row>
    <row r="90" spans="4:5" x14ac:dyDescent="0.25">
      <c r="D90" s="8"/>
      <c r="E90" s="9"/>
    </row>
    <row r="91" spans="4:5" x14ac:dyDescent="0.25">
      <c r="D91" s="8"/>
      <c r="E91" s="9"/>
    </row>
    <row r="92" spans="4:5" x14ac:dyDescent="0.25">
      <c r="D92" s="8"/>
      <c r="E92" s="9"/>
    </row>
    <row r="93" spans="4:5" x14ac:dyDescent="0.25">
      <c r="D93" s="8"/>
      <c r="E93" s="9"/>
    </row>
  </sheetData>
  <mergeCells count="21">
    <mergeCell ref="N2:N3"/>
    <mergeCell ref="O2:O3"/>
    <mergeCell ref="F15:F16"/>
    <mergeCell ref="G15:G16"/>
    <mergeCell ref="H15:H16"/>
    <mergeCell ref="I2:I3"/>
    <mergeCell ref="J2:J3"/>
    <mergeCell ref="K2:K3"/>
    <mergeCell ref="L2:L3"/>
    <mergeCell ref="M2:M3"/>
    <mergeCell ref="M15:M16"/>
    <mergeCell ref="F1:H1"/>
    <mergeCell ref="F14:H14"/>
    <mergeCell ref="F2:F3"/>
    <mergeCell ref="G2:G3"/>
    <mergeCell ref="H2:H3"/>
    <mergeCell ref="E2:E3"/>
    <mergeCell ref="I15:I16"/>
    <mergeCell ref="J15:J16"/>
    <mergeCell ref="K15:K16"/>
    <mergeCell ref="L15:L1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H94"/>
  <sheetViews>
    <sheetView topLeftCell="C1" workbookViewId="0">
      <selection activeCell="F13" sqref="F13"/>
    </sheetView>
  </sheetViews>
  <sheetFormatPr baseColWidth="10" defaultColWidth="9.140625" defaultRowHeight="15" x14ac:dyDescent="0.25"/>
  <cols>
    <col min="4" max="4" width="17.5703125" customWidth="1"/>
    <col min="5" max="5" width="19.28515625" customWidth="1"/>
    <col min="6" max="6" width="19" customWidth="1"/>
    <col min="7" max="8" width="14.28515625" customWidth="1"/>
  </cols>
  <sheetData>
    <row r="1" spans="4:8" x14ac:dyDescent="0.25">
      <c r="E1" s="105"/>
      <c r="F1" s="108" t="s">
        <v>103</v>
      </c>
      <c r="G1" s="109"/>
      <c r="H1" s="109"/>
    </row>
    <row r="2" spans="4:8" x14ac:dyDescent="0.25">
      <c r="E2" s="106"/>
      <c r="F2" s="111" t="str">
        <f>+'MATRIZ IMPACTOS'!E2</f>
        <v>1. Plástico</v>
      </c>
      <c r="G2" s="79" t="str">
        <f>+'MATRIZ IMPACTOS'!P2</f>
        <v>2. Textiles</v>
      </c>
      <c r="H2" s="79" t="str">
        <f>+'MATRIZ IMPACTOS'!AA2</f>
        <v>3. Quimicos</v>
      </c>
    </row>
    <row r="3" spans="4:8" ht="24.75" customHeight="1" x14ac:dyDescent="0.25">
      <c r="E3" s="107"/>
      <c r="F3" s="111"/>
      <c r="G3" s="79"/>
      <c r="H3" s="79"/>
    </row>
    <row r="4" spans="4:8" ht="15" customHeight="1" x14ac:dyDescent="0.25">
      <c r="D4" s="8"/>
      <c r="E4" s="17" t="str">
        <f>+'MATRIZ IMPACTOS'!B4:B9</f>
        <v>Calidad del aire</v>
      </c>
      <c r="F4" s="15">
        <f>SUM('MATRIZ IMPACTOS'!N43:N47)</f>
        <v>0</v>
      </c>
      <c r="G4" s="15">
        <f>SUM('MATRIZ IMPACTOS'!Y43:Y47)</f>
        <v>0</v>
      </c>
      <c r="H4" s="15">
        <f>SUM('MATRIZ IMPACTOS'!AJ43:AJ47)</f>
        <v>0</v>
      </c>
    </row>
    <row r="5" spans="4:8" x14ac:dyDescent="0.25">
      <c r="D5" s="8"/>
      <c r="E5" s="16" t="str">
        <f>+'MATRIZ IMPACTOS'!B12</f>
        <v>Edafología</v>
      </c>
      <c r="F5" s="15">
        <f>SUM('MATRIZ IMPACTOS'!N50:N52)</f>
        <v>3</v>
      </c>
      <c r="G5" s="15">
        <f>SUM('MATRIZ IMPACTOS'!Y50:Y52)</f>
        <v>3</v>
      </c>
      <c r="H5" s="15">
        <f>SUM('MATRIZ IMPACTOS'!AJ50:AJ52)</f>
        <v>1</v>
      </c>
    </row>
    <row r="6" spans="4:8" x14ac:dyDescent="0.25">
      <c r="D6" s="8"/>
      <c r="E6" s="16" t="str">
        <f>+'MATRIZ IMPACTOS'!B16</f>
        <v>Hidrografía</v>
      </c>
      <c r="F6" s="15">
        <f>SUM('MATRIZ IMPACTOS'!N56:N56)</f>
        <v>0</v>
      </c>
      <c r="G6" s="15">
        <f>SUM('MATRIZ IMPACTOS'!Y56:Y56)</f>
        <v>0</v>
      </c>
      <c r="H6" s="15">
        <f>SUM('MATRIZ IMPACTOS'!AJ56:AJ56)</f>
        <v>0</v>
      </c>
    </row>
    <row r="7" spans="4:8" x14ac:dyDescent="0.25">
      <c r="D7" s="8"/>
      <c r="E7" s="16" t="str">
        <f>+'MATRIZ IMPACTOS'!B17</f>
        <v>Hidrología</v>
      </c>
      <c r="F7" s="15">
        <f>SUM('MATRIZ IMPACTOS'!N57:N59)</f>
        <v>0</v>
      </c>
      <c r="G7" s="15">
        <f>SUM('MATRIZ IMPACTOS'!Y57:Y59)</f>
        <v>0</v>
      </c>
      <c r="H7" s="15">
        <f>SUM('MATRIZ IMPACTOS'!AJ57:AJ59)</f>
        <v>0</v>
      </c>
    </row>
    <row r="8" spans="4:8" ht="15" customHeight="1" x14ac:dyDescent="0.25">
      <c r="D8" s="8"/>
      <c r="E8" s="16" t="str">
        <f>+'MATRIZ IMPACTOS'!B22</f>
        <v>Flora</v>
      </c>
      <c r="F8" s="15">
        <f>SUM('MATRIZ IMPACTOS'!N62:N62)</f>
        <v>0</v>
      </c>
      <c r="G8" s="15">
        <f>SUM('MATRIZ IMPACTOS'!Y62:Y62)</f>
        <v>0</v>
      </c>
      <c r="H8" s="15">
        <f>SUM('MATRIZ IMPACTOS'!AJ62:AJ62)</f>
        <v>0</v>
      </c>
    </row>
    <row r="9" spans="4:8" x14ac:dyDescent="0.25">
      <c r="D9" s="8"/>
      <c r="E9" s="16" t="str">
        <f>+'MATRIZ IMPACTOS'!B23</f>
        <v>Fauna</v>
      </c>
      <c r="F9" s="15">
        <f>SUM('MATRIZ IMPACTOS'!N63:N66)</f>
        <v>0</v>
      </c>
      <c r="G9" s="15">
        <f>SUM('MATRIZ IMPACTOS'!Y63:Y66)</f>
        <v>0</v>
      </c>
      <c r="H9" s="15">
        <f>SUM('MATRIZ IMPACTOS'!AJ63:AJ66)</f>
        <v>0</v>
      </c>
    </row>
    <row r="10" spans="4:8" x14ac:dyDescent="0.25">
      <c r="D10" s="8"/>
      <c r="E10" s="16" t="str">
        <f>+'MATRIZ IMPACTOS'!B29</f>
        <v>Demografía</v>
      </c>
      <c r="F10" s="15">
        <f>SUM('MATRIZ IMPACTOS'!N69:N71)</f>
        <v>0</v>
      </c>
      <c r="G10" s="15">
        <f>SUM('MATRIZ IMPACTOS'!Y69:Y71)</f>
        <v>0</v>
      </c>
      <c r="H10" s="15">
        <f>SUM('MATRIZ IMPACTOS'!AJ69:AJ71)</f>
        <v>0</v>
      </c>
    </row>
    <row r="11" spans="4:8" x14ac:dyDescent="0.25">
      <c r="D11" s="8"/>
      <c r="E11" s="16" t="str">
        <f>+'MATRIZ IMPACTOS'!B32</f>
        <v>Economía</v>
      </c>
      <c r="F11" s="15">
        <f>SUM('MATRIZ IMPACTOS'!N72:N74)</f>
        <v>0</v>
      </c>
      <c r="G11" s="15">
        <f>SUM('MATRIZ IMPACTOS'!Y72:Y74)</f>
        <v>0</v>
      </c>
      <c r="H11" s="15">
        <f>SUM('MATRIZ IMPACTOS'!AJ72:AJ74)</f>
        <v>0</v>
      </c>
    </row>
    <row r="12" spans="4:8" x14ac:dyDescent="0.25">
      <c r="D12" s="8"/>
      <c r="E12" s="16" t="str">
        <f>+'MATRIZ IMPACTOS'!B37</f>
        <v>Vivienda</v>
      </c>
      <c r="F12" s="15">
        <f>SUM('MATRIZ IMPACTOS'!N77:N79)</f>
        <v>0</v>
      </c>
      <c r="G12" s="15">
        <f>SUM('MATRIZ IMPACTOS'!Y77:Y79)</f>
        <v>0</v>
      </c>
      <c r="H12" s="15">
        <f>SUM('MATRIZ IMPACTOS'!AJ77:AJ79)</f>
        <v>0</v>
      </c>
    </row>
    <row r="13" spans="4:8" x14ac:dyDescent="0.25">
      <c r="D13" s="8"/>
      <c r="E13" s="9"/>
    </row>
    <row r="14" spans="4:8" x14ac:dyDescent="0.25">
      <c r="D14" s="8"/>
      <c r="E14" s="9"/>
    </row>
    <row r="15" spans="4:8" x14ac:dyDescent="0.25">
      <c r="D15" s="8"/>
      <c r="E15" s="9"/>
      <c r="F15" s="110" t="s">
        <v>3</v>
      </c>
      <c r="G15" s="103"/>
      <c r="H15" s="103"/>
    </row>
    <row r="16" spans="4:8" ht="15" customHeight="1" x14ac:dyDescent="0.25">
      <c r="D16" s="8"/>
      <c r="E16" s="9"/>
      <c r="F16" s="102" t="str">
        <f>+F2</f>
        <v>1. Plástico</v>
      </c>
      <c r="G16" s="102" t="str">
        <f>+G2</f>
        <v>2. Textiles</v>
      </c>
      <c r="H16" s="102" t="str">
        <f>+H2</f>
        <v>3. Quimicos</v>
      </c>
    </row>
    <row r="17" spans="4:8" ht="29.25" customHeight="1" x14ac:dyDescent="0.25">
      <c r="D17" s="8"/>
      <c r="E17" s="9"/>
      <c r="F17" s="102"/>
      <c r="G17" s="102"/>
      <c r="H17" s="102"/>
    </row>
    <row r="18" spans="4:8" x14ac:dyDescent="0.25">
      <c r="D18" s="8"/>
      <c r="E18" s="9"/>
      <c r="F18" s="11">
        <f>'MATRIZ IMPACTOS'!O41</f>
        <v>8</v>
      </c>
      <c r="G18" s="11">
        <f>'MATRIZ IMPACTOS'!Z41</f>
        <v>8</v>
      </c>
      <c r="H18" s="1">
        <f>'MATRIZ IMPACTOS'!AK41</f>
        <v>6</v>
      </c>
    </row>
    <row r="19" spans="4:8" ht="15" customHeight="1" x14ac:dyDescent="0.25">
      <c r="D19" s="8"/>
      <c r="E19" s="9"/>
    </row>
    <row r="20" spans="4:8" x14ac:dyDescent="0.25">
      <c r="D20" s="8"/>
      <c r="E20" s="9"/>
    </row>
    <row r="21" spans="4:8" x14ac:dyDescent="0.25">
      <c r="D21" s="8"/>
      <c r="E21" s="9"/>
    </row>
    <row r="22" spans="4:8" x14ac:dyDescent="0.25">
      <c r="D22" s="8"/>
      <c r="E22" s="9"/>
    </row>
    <row r="23" spans="4:8" x14ac:dyDescent="0.25">
      <c r="D23" s="8"/>
      <c r="E23" s="9"/>
    </row>
    <row r="24" spans="4:8" x14ac:dyDescent="0.25">
      <c r="D24" s="8"/>
      <c r="E24" s="9"/>
    </row>
    <row r="25" spans="4:8" x14ac:dyDescent="0.25">
      <c r="D25" s="8"/>
      <c r="E25" s="9"/>
    </row>
    <row r="26" spans="4:8" x14ac:dyDescent="0.25">
      <c r="D26" s="8"/>
      <c r="E26" s="9"/>
    </row>
    <row r="27" spans="4:8" x14ac:dyDescent="0.25">
      <c r="D27" s="8"/>
      <c r="E27" s="9"/>
    </row>
    <row r="28" spans="4:8" x14ac:dyDescent="0.25">
      <c r="D28" s="8"/>
      <c r="E28" s="9"/>
    </row>
    <row r="29" spans="4:8" x14ac:dyDescent="0.25">
      <c r="D29" s="8"/>
      <c r="E29" s="9"/>
    </row>
    <row r="30" spans="4:8" x14ac:dyDescent="0.25">
      <c r="D30" s="8"/>
      <c r="E30" s="9"/>
    </row>
    <row r="31" spans="4:8" x14ac:dyDescent="0.25">
      <c r="D31" s="8"/>
      <c r="E31" s="9"/>
    </row>
    <row r="32" spans="4:8" x14ac:dyDescent="0.25">
      <c r="D32" s="8"/>
      <c r="E32" s="9"/>
    </row>
    <row r="33" spans="4:5" x14ac:dyDescent="0.25">
      <c r="D33" s="8"/>
      <c r="E33" s="9"/>
    </row>
    <row r="34" spans="4:5" x14ac:dyDescent="0.25">
      <c r="D34" s="8"/>
      <c r="E34" s="9"/>
    </row>
    <row r="35" spans="4:5" x14ac:dyDescent="0.25">
      <c r="D35" s="8"/>
      <c r="E35" s="9"/>
    </row>
    <row r="36" spans="4:5" x14ac:dyDescent="0.25">
      <c r="D36" s="8"/>
      <c r="E36" s="9"/>
    </row>
    <row r="37" spans="4:5" x14ac:dyDescent="0.25">
      <c r="D37" s="8"/>
      <c r="E37" s="9"/>
    </row>
    <row r="38" spans="4:5" x14ac:dyDescent="0.25">
      <c r="D38" s="8"/>
      <c r="E38" s="9"/>
    </row>
    <row r="39" spans="4:5" x14ac:dyDescent="0.25">
      <c r="D39" s="8"/>
      <c r="E39" s="9"/>
    </row>
    <row r="40" spans="4:5" x14ac:dyDescent="0.25">
      <c r="D40" s="8"/>
      <c r="E40" s="9"/>
    </row>
    <row r="41" spans="4:5" ht="15" customHeight="1" x14ac:dyDescent="0.25">
      <c r="D41" s="8"/>
      <c r="E41" s="9"/>
    </row>
    <row r="42" spans="4:5" x14ac:dyDescent="0.25">
      <c r="D42" s="8"/>
      <c r="E42" s="9"/>
    </row>
    <row r="43" spans="4:5" x14ac:dyDescent="0.25">
      <c r="D43" s="8"/>
      <c r="E43" s="9"/>
    </row>
    <row r="44" spans="4:5" x14ac:dyDescent="0.25">
      <c r="D44" s="8"/>
      <c r="E44" s="9"/>
    </row>
    <row r="45" spans="4:5" x14ac:dyDescent="0.25">
      <c r="D45" s="8"/>
      <c r="E45" s="9"/>
    </row>
    <row r="46" spans="4:5" x14ac:dyDescent="0.25">
      <c r="D46" s="8"/>
      <c r="E46" s="9"/>
    </row>
    <row r="47" spans="4:5" ht="15" customHeight="1" x14ac:dyDescent="0.25">
      <c r="D47" s="8"/>
      <c r="E47" s="9"/>
    </row>
    <row r="48" spans="4:5" x14ac:dyDescent="0.25">
      <c r="D48" s="8"/>
      <c r="E48" s="9"/>
    </row>
    <row r="49" spans="4:5" x14ac:dyDescent="0.25">
      <c r="D49" s="8"/>
      <c r="E49" s="9"/>
    </row>
    <row r="50" spans="4:5" x14ac:dyDescent="0.25">
      <c r="D50" s="8"/>
      <c r="E50" s="9"/>
    </row>
    <row r="51" spans="4:5" x14ac:dyDescent="0.25">
      <c r="D51" s="8"/>
      <c r="E51" s="9"/>
    </row>
    <row r="52" spans="4:5" x14ac:dyDescent="0.25">
      <c r="D52" s="8"/>
      <c r="E52" s="9"/>
    </row>
    <row r="53" spans="4:5" x14ac:dyDescent="0.25">
      <c r="D53" s="8"/>
      <c r="E53" s="9"/>
    </row>
    <row r="54" spans="4:5" x14ac:dyDescent="0.25">
      <c r="D54" s="8"/>
      <c r="E54" s="9"/>
    </row>
    <row r="55" spans="4:5" x14ac:dyDescent="0.25">
      <c r="D55" s="8"/>
      <c r="E55" s="9"/>
    </row>
    <row r="56" spans="4:5" x14ac:dyDescent="0.25">
      <c r="D56" s="8"/>
      <c r="E56" s="9"/>
    </row>
    <row r="57" spans="4:5" x14ac:dyDescent="0.25">
      <c r="D57" s="8"/>
      <c r="E57" s="9"/>
    </row>
    <row r="58" spans="4:5" x14ac:dyDescent="0.25">
      <c r="D58" s="8"/>
      <c r="E58" s="9"/>
    </row>
    <row r="59" spans="4:5" x14ac:dyDescent="0.25">
      <c r="D59" s="8"/>
      <c r="E59" s="9"/>
    </row>
    <row r="60" spans="4:5" x14ac:dyDescent="0.25">
      <c r="D60" s="8"/>
      <c r="E60" s="9"/>
    </row>
    <row r="61" spans="4:5" x14ac:dyDescent="0.25">
      <c r="D61" s="8"/>
      <c r="E61" s="9"/>
    </row>
    <row r="62" spans="4:5" x14ac:dyDescent="0.25">
      <c r="D62" s="8"/>
      <c r="E62" s="9"/>
    </row>
    <row r="63" spans="4:5" x14ac:dyDescent="0.25">
      <c r="D63" s="8"/>
      <c r="E63" s="9"/>
    </row>
    <row r="64" spans="4:5" x14ac:dyDescent="0.25">
      <c r="D64" s="8"/>
      <c r="E64" s="9"/>
    </row>
    <row r="65" spans="4:5" x14ac:dyDescent="0.25">
      <c r="D65" s="8"/>
      <c r="E65" s="9"/>
    </row>
    <row r="66" spans="4:5" x14ac:dyDescent="0.25">
      <c r="D66" s="8"/>
      <c r="E66" s="9"/>
    </row>
    <row r="67" spans="4:5" x14ac:dyDescent="0.25">
      <c r="D67" s="8"/>
      <c r="E67" s="9"/>
    </row>
    <row r="68" spans="4:5" x14ac:dyDescent="0.25">
      <c r="D68" s="8"/>
      <c r="E68" s="9"/>
    </row>
    <row r="69" spans="4:5" x14ac:dyDescent="0.25">
      <c r="D69" s="8"/>
      <c r="E69" s="9"/>
    </row>
    <row r="70" spans="4:5" x14ac:dyDescent="0.25">
      <c r="D70" s="8"/>
      <c r="E70" s="9"/>
    </row>
    <row r="71" spans="4:5" x14ac:dyDescent="0.25">
      <c r="D71" s="8"/>
      <c r="E71" s="9"/>
    </row>
    <row r="72" spans="4:5" x14ac:dyDescent="0.25">
      <c r="D72" s="8"/>
      <c r="E72" s="9"/>
    </row>
    <row r="73" spans="4:5" x14ac:dyDescent="0.25">
      <c r="D73" s="8"/>
      <c r="E73" s="9"/>
    </row>
    <row r="74" spans="4:5" x14ac:dyDescent="0.25">
      <c r="D74" s="8"/>
      <c r="E74" s="9"/>
    </row>
    <row r="75" spans="4:5" x14ac:dyDescent="0.25">
      <c r="D75" s="8"/>
      <c r="E75" s="9"/>
    </row>
    <row r="76" spans="4:5" x14ac:dyDescent="0.25">
      <c r="D76" s="8"/>
      <c r="E76" s="9"/>
    </row>
    <row r="77" spans="4:5" x14ac:dyDescent="0.25">
      <c r="D77" s="8"/>
      <c r="E77" s="9"/>
    </row>
    <row r="78" spans="4:5" x14ac:dyDescent="0.25">
      <c r="D78" s="8"/>
      <c r="E78" s="9"/>
    </row>
    <row r="79" spans="4:5" x14ac:dyDescent="0.25">
      <c r="D79" s="8"/>
      <c r="E79" s="9"/>
    </row>
    <row r="80" spans="4:5" x14ac:dyDescent="0.25">
      <c r="D80" s="8"/>
      <c r="E80" s="9"/>
    </row>
    <row r="81" spans="4:5" x14ac:dyDescent="0.25">
      <c r="D81" s="8"/>
      <c r="E81" s="9"/>
    </row>
    <row r="82" spans="4:5" x14ac:dyDescent="0.25">
      <c r="D82" s="8"/>
      <c r="E82" s="9"/>
    </row>
    <row r="83" spans="4:5" x14ac:dyDescent="0.25">
      <c r="D83" s="8"/>
      <c r="E83" s="9"/>
    </row>
    <row r="84" spans="4:5" x14ac:dyDescent="0.25">
      <c r="D84" s="8"/>
      <c r="E84" s="9"/>
    </row>
    <row r="85" spans="4:5" x14ac:dyDescent="0.25">
      <c r="D85" s="8"/>
      <c r="E85" s="9"/>
    </row>
    <row r="86" spans="4:5" x14ac:dyDescent="0.25">
      <c r="D86" s="8"/>
      <c r="E86" s="9"/>
    </row>
    <row r="87" spans="4:5" x14ac:dyDescent="0.25">
      <c r="D87" s="8"/>
      <c r="E87" s="9"/>
    </row>
    <row r="88" spans="4:5" x14ac:dyDescent="0.25">
      <c r="D88" s="8"/>
      <c r="E88" s="9"/>
    </row>
    <row r="89" spans="4:5" x14ac:dyDescent="0.25">
      <c r="D89" s="8"/>
      <c r="E89" s="9"/>
    </row>
    <row r="90" spans="4:5" x14ac:dyDescent="0.25">
      <c r="D90" s="8"/>
      <c r="E90" s="9"/>
    </row>
    <row r="91" spans="4:5" x14ac:dyDescent="0.25">
      <c r="D91" s="8"/>
      <c r="E91" s="9"/>
    </row>
    <row r="92" spans="4:5" x14ac:dyDescent="0.25">
      <c r="D92" s="8"/>
      <c r="E92" s="9"/>
    </row>
    <row r="93" spans="4:5" x14ac:dyDescent="0.25">
      <c r="D93" s="8"/>
      <c r="E93" s="9"/>
    </row>
    <row r="94" spans="4:5" x14ac:dyDescent="0.25">
      <c r="D94" s="8"/>
      <c r="E94" s="9"/>
    </row>
  </sheetData>
  <mergeCells count="9">
    <mergeCell ref="E1:E3"/>
    <mergeCell ref="F16:F17"/>
    <mergeCell ref="G16:G17"/>
    <mergeCell ref="H16:H17"/>
    <mergeCell ref="F1:H1"/>
    <mergeCell ref="F15:H15"/>
    <mergeCell ref="F2:F3"/>
    <mergeCell ref="G2:G3"/>
    <mergeCell ref="H2:H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O2:DE260"/>
  <sheetViews>
    <sheetView topLeftCell="BP1" workbookViewId="0">
      <selection activeCell="BO1" sqref="BO1"/>
    </sheetView>
  </sheetViews>
  <sheetFormatPr baseColWidth="10" defaultColWidth="9.140625" defaultRowHeight="15" x14ac:dyDescent="0.25"/>
  <cols>
    <col min="3" max="3" width="19" customWidth="1"/>
    <col min="6" max="6" width="9" customWidth="1"/>
    <col min="7" max="7" width="13.7109375" customWidth="1"/>
    <col min="8" max="8" width="7.7109375" customWidth="1"/>
    <col min="12" max="12" width="11" customWidth="1"/>
    <col min="13" max="13" width="22.42578125" customWidth="1"/>
    <col min="14" max="14" width="8.140625" customWidth="1"/>
    <col min="15" max="15" width="12.140625" customWidth="1"/>
    <col min="18" max="18" width="9.85546875" customWidth="1"/>
    <col min="19" max="19" width="24.28515625" customWidth="1"/>
    <col min="67" max="67" width="17.5703125" customWidth="1"/>
    <col min="72" max="72" width="13.7109375" customWidth="1"/>
  </cols>
  <sheetData>
    <row r="2" spans="67:109" x14ac:dyDescent="0.25">
      <c r="BO2" s="112" t="s">
        <v>109</v>
      </c>
      <c r="BP2" s="112"/>
      <c r="BQ2" s="112" t="s">
        <v>82</v>
      </c>
      <c r="BR2" s="113"/>
      <c r="BS2" s="112" t="s">
        <v>83</v>
      </c>
      <c r="BT2" s="112"/>
      <c r="BU2" s="112" t="s">
        <v>84</v>
      </c>
      <c r="BV2" s="112"/>
      <c r="BW2" s="112" t="s">
        <v>85</v>
      </c>
      <c r="BX2" s="112"/>
      <c r="BY2" s="112" t="s">
        <v>86</v>
      </c>
      <c r="BZ2" s="112"/>
      <c r="CA2" s="112" t="s">
        <v>87</v>
      </c>
      <c r="CB2" s="112"/>
      <c r="CC2" s="112" t="s">
        <v>88</v>
      </c>
      <c r="CD2" s="112"/>
      <c r="CE2" s="112" t="s">
        <v>89</v>
      </c>
      <c r="CF2" s="112"/>
    </row>
    <row r="3" spans="67:109" x14ac:dyDescent="0.25">
      <c r="BO3" s="4" t="s">
        <v>110</v>
      </c>
      <c r="BP3" s="3" t="s">
        <v>34</v>
      </c>
      <c r="BQ3" s="5">
        <v>0</v>
      </c>
      <c r="BR3" s="7" t="s">
        <v>111</v>
      </c>
      <c r="BS3" s="10">
        <v>0</v>
      </c>
      <c r="BT3" s="7" t="s">
        <v>111</v>
      </c>
      <c r="BU3" s="10">
        <v>0</v>
      </c>
      <c r="BV3" s="7" t="s">
        <v>111</v>
      </c>
      <c r="BW3" s="10">
        <v>0</v>
      </c>
      <c r="BX3" s="7" t="s">
        <v>111</v>
      </c>
      <c r="BY3" s="10">
        <v>0</v>
      </c>
      <c r="BZ3" s="7" t="s">
        <v>111</v>
      </c>
      <c r="CA3" s="10">
        <v>0</v>
      </c>
      <c r="CB3" s="7" t="s">
        <v>111</v>
      </c>
      <c r="CC3" s="10">
        <v>0</v>
      </c>
      <c r="CD3" s="7" t="s">
        <v>111</v>
      </c>
      <c r="CE3" s="10">
        <v>0</v>
      </c>
      <c r="CF3" s="7" t="s">
        <v>111</v>
      </c>
    </row>
    <row r="4" spans="67:109" x14ac:dyDescent="0.25">
      <c r="BO4" s="4" t="s">
        <v>112</v>
      </c>
      <c r="BP4" s="3" t="s">
        <v>32</v>
      </c>
      <c r="BQ4" s="5">
        <v>1</v>
      </c>
      <c r="BR4" s="4" t="s">
        <v>113</v>
      </c>
      <c r="BS4" s="4">
        <v>1</v>
      </c>
      <c r="BT4" s="4" t="s">
        <v>114</v>
      </c>
      <c r="BU4" s="4">
        <v>1</v>
      </c>
      <c r="BV4" s="4" t="s">
        <v>115</v>
      </c>
      <c r="BW4" s="4">
        <v>1</v>
      </c>
      <c r="BX4" s="4" t="s">
        <v>116</v>
      </c>
      <c r="BY4" s="4">
        <v>1</v>
      </c>
      <c r="BZ4" s="4" t="s">
        <v>117</v>
      </c>
      <c r="CA4" s="4">
        <v>1</v>
      </c>
      <c r="CB4" s="4" t="s">
        <v>118</v>
      </c>
      <c r="CC4" s="4">
        <v>1</v>
      </c>
      <c r="CD4" s="4" t="s">
        <v>119</v>
      </c>
      <c r="CE4" s="4">
        <v>1</v>
      </c>
      <c r="CF4" s="4" t="s">
        <v>120</v>
      </c>
    </row>
    <row r="5" spans="67:109" x14ac:dyDescent="0.25">
      <c r="BQ5" s="5">
        <v>-1</v>
      </c>
      <c r="BR5" s="4" t="s">
        <v>121</v>
      </c>
      <c r="BS5" s="4">
        <v>0.99</v>
      </c>
      <c r="BT5" s="4" t="s">
        <v>122</v>
      </c>
      <c r="BU5" s="4">
        <v>2</v>
      </c>
      <c r="BV5" s="4" t="s">
        <v>123</v>
      </c>
      <c r="BW5" s="4">
        <v>2</v>
      </c>
      <c r="BX5" s="4" t="s">
        <v>124</v>
      </c>
      <c r="BY5" s="4">
        <v>2</v>
      </c>
      <c r="BZ5" s="4" t="s">
        <v>125</v>
      </c>
      <c r="CA5" s="4">
        <v>2</v>
      </c>
      <c r="CB5" s="4" t="s">
        <v>126</v>
      </c>
      <c r="CC5" s="4">
        <v>3</v>
      </c>
      <c r="CD5" s="4" t="s">
        <v>127</v>
      </c>
      <c r="CE5" s="4">
        <v>2</v>
      </c>
      <c r="CF5" s="4" t="s">
        <v>128</v>
      </c>
    </row>
    <row r="6" spans="67:109" x14ac:dyDescent="0.25">
      <c r="BS6" s="4">
        <v>0.98</v>
      </c>
      <c r="BT6" s="4" t="s">
        <v>122</v>
      </c>
      <c r="BU6" s="4">
        <v>3</v>
      </c>
      <c r="BV6" s="4" t="s">
        <v>129</v>
      </c>
      <c r="BW6" s="4">
        <v>3</v>
      </c>
      <c r="BX6" s="4" t="s">
        <v>130</v>
      </c>
      <c r="BY6" s="4">
        <v>3</v>
      </c>
      <c r="BZ6" s="4" t="s">
        <v>131</v>
      </c>
      <c r="CA6" s="4">
        <v>3</v>
      </c>
      <c r="CB6" s="4" t="s">
        <v>132</v>
      </c>
      <c r="CE6" s="4">
        <v>3</v>
      </c>
      <c r="CF6" s="4" t="s">
        <v>133</v>
      </c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</row>
    <row r="7" spans="67:109" x14ac:dyDescent="0.25">
      <c r="BS7" s="4">
        <v>0.97</v>
      </c>
      <c r="BT7" s="4" t="s">
        <v>122</v>
      </c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</row>
    <row r="8" spans="67:109" x14ac:dyDescent="0.25">
      <c r="BS8" s="4">
        <v>0.96</v>
      </c>
      <c r="BT8" s="4" t="s">
        <v>122</v>
      </c>
      <c r="BU8" s="1"/>
      <c r="BV8" s="1"/>
      <c r="BX8" s="1"/>
      <c r="BZ8" s="1"/>
      <c r="CA8" s="1"/>
      <c r="CB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</row>
    <row r="9" spans="67:109" x14ac:dyDescent="0.25">
      <c r="BS9" s="4">
        <v>0.95</v>
      </c>
      <c r="BT9" s="4" t="s">
        <v>122</v>
      </c>
      <c r="BV9" s="1"/>
      <c r="BX9" s="1"/>
      <c r="BZ9" s="1"/>
      <c r="CB9" s="1"/>
      <c r="CD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</row>
    <row r="10" spans="67:109" x14ac:dyDescent="0.25">
      <c r="BS10" s="4">
        <v>0.94</v>
      </c>
      <c r="BT10" s="4" t="s">
        <v>122</v>
      </c>
      <c r="BV10" s="1"/>
      <c r="BX10" s="1"/>
      <c r="BZ10" s="1"/>
      <c r="CB10" s="1"/>
      <c r="CC10" s="1"/>
      <c r="CD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</row>
    <row r="11" spans="67:109" x14ac:dyDescent="0.25">
      <c r="BS11" s="4">
        <v>0.93</v>
      </c>
      <c r="BT11" s="4" t="s">
        <v>122</v>
      </c>
      <c r="BV11" s="1"/>
      <c r="BW11" s="1"/>
      <c r="BX11" s="1"/>
      <c r="BY11" s="1"/>
      <c r="BZ11" s="1"/>
      <c r="CB11" s="1"/>
      <c r="CC11" s="1"/>
      <c r="CD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</row>
    <row r="12" spans="67:109" x14ac:dyDescent="0.25">
      <c r="BS12" s="4">
        <v>0.92</v>
      </c>
      <c r="BT12" s="4" t="s">
        <v>122</v>
      </c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</row>
    <row r="13" spans="67:109" x14ac:dyDescent="0.25">
      <c r="BS13" s="4">
        <v>0.91</v>
      </c>
      <c r="BT13" s="4" t="s">
        <v>122</v>
      </c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</row>
    <row r="14" spans="67:109" x14ac:dyDescent="0.25">
      <c r="BS14" s="4">
        <v>0.9</v>
      </c>
      <c r="BT14" s="4" t="s">
        <v>122</v>
      </c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</row>
    <row r="15" spans="67:109" x14ac:dyDescent="0.25">
      <c r="BS15" s="4">
        <v>0.89</v>
      </c>
      <c r="BT15" s="4" t="s">
        <v>122</v>
      </c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</row>
    <row r="16" spans="67:109" x14ac:dyDescent="0.25">
      <c r="BS16" s="4">
        <v>0.88</v>
      </c>
      <c r="BT16" s="4" t="s">
        <v>122</v>
      </c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</row>
    <row r="17" spans="71:109" x14ac:dyDescent="0.25">
      <c r="BS17" s="4">
        <v>0.87</v>
      </c>
      <c r="BT17" s="4" t="s">
        <v>122</v>
      </c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</row>
    <row r="18" spans="71:109" x14ac:dyDescent="0.25">
      <c r="BS18" s="4">
        <v>0.86</v>
      </c>
      <c r="BT18" s="4" t="s">
        <v>122</v>
      </c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</row>
    <row r="19" spans="71:109" x14ac:dyDescent="0.25">
      <c r="BS19" s="4">
        <v>0.85</v>
      </c>
      <c r="BT19" s="4" t="s">
        <v>122</v>
      </c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</row>
    <row r="20" spans="71:109" x14ac:dyDescent="0.25">
      <c r="BS20" s="4">
        <v>0.84</v>
      </c>
      <c r="BT20" s="4" t="s">
        <v>122</v>
      </c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</row>
    <row r="21" spans="71:109" x14ac:dyDescent="0.25">
      <c r="BS21" s="4">
        <v>0.83</v>
      </c>
      <c r="BT21" s="4" t="s">
        <v>122</v>
      </c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</row>
    <row r="22" spans="71:109" x14ac:dyDescent="0.25">
      <c r="BS22" s="4">
        <v>0.82</v>
      </c>
      <c r="BT22" s="4" t="s">
        <v>122</v>
      </c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</row>
    <row r="23" spans="71:109" x14ac:dyDescent="0.25">
      <c r="BS23" s="4">
        <v>0.81</v>
      </c>
      <c r="BT23" s="4" t="s">
        <v>122</v>
      </c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</row>
    <row r="24" spans="71:109" x14ac:dyDescent="0.25">
      <c r="BS24" s="4">
        <v>0.8</v>
      </c>
      <c r="BT24" s="4" t="s">
        <v>122</v>
      </c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</row>
    <row r="25" spans="71:109" x14ac:dyDescent="0.25">
      <c r="BS25" s="4">
        <v>0.79</v>
      </c>
      <c r="BT25" s="4" t="s">
        <v>122</v>
      </c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</row>
    <row r="26" spans="71:109" x14ac:dyDescent="0.25">
      <c r="BS26" s="4">
        <v>0.78</v>
      </c>
      <c r="BT26" s="4" t="s">
        <v>122</v>
      </c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</row>
    <row r="27" spans="71:109" x14ac:dyDescent="0.25">
      <c r="BS27" s="4">
        <v>0.77</v>
      </c>
      <c r="BT27" s="4" t="s">
        <v>122</v>
      </c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</row>
    <row r="28" spans="71:109" x14ac:dyDescent="0.25">
      <c r="BS28" s="4">
        <v>0.76</v>
      </c>
      <c r="BT28" s="4" t="s">
        <v>122</v>
      </c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</row>
    <row r="29" spans="71:109" x14ac:dyDescent="0.25">
      <c r="BS29" s="4">
        <v>0.75</v>
      </c>
      <c r="BT29" s="4" t="s">
        <v>122</v>
      </c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</row>
    <row r="30" spans="71:109" x14ac:dyDescent="0.25">
      <c r="BS30" s="4">
        <v>0.74</v>
      </c>
      <c r="BT30" s="4" t="s">
        <v>122</v>
      </c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</row>
    <row r="31" spans="71:109" x14ac:dyDescent="0.25">
      <c r="BS31" s="4">
        <v>0.73</v>
      </c>
      <c r="BT31" s="4" t="s">
        <v>122</v>
      </c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</row>
    <row r="32" spans="71:109" x14ac:dyDescent="0.25">
      <c r="BS32" s="4">
        <v>0.72</v>
      </c>
      <c r="BT32" s="4" t="s">
        <v>122</v>
      </c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</row>
    <row r="33" spans="71:109" x14ac:dyDescent="0.25">
      <c r="BS33" s="4">
        <v>0.71</v>
      </c>
      <c r="BT33" s="4" t="s">
        <v>122</v>
      </c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</row>
    <row r="34" spans="71:109" x14ac:dyDescent="0.25">
      <c r="BS34" s="4">
        <v>0.7</v>
      </c>
      <c r="BT34" s="4" t="s">
        <v>122</v>
      </c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</row>
    <row r="35" spans="71:109" x14ac:dyDescent="0.25">
      <c r="BS35" s="4">
        <v>0.69</v>
      </c>
      <c r="BT35" s="4" t="s">
        <v>122</v>
      </c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</row>
    <row r="36" spans="71:109" x14ac:dyDescent="0.25">
      <c r="BS36" s="4">
        <v>0.68</v>
      </c>
      <c r="BT36" s="4" t="s">
        <v>122</v>
      </c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</row>
    <row r="37" spans="71:109" x14ac:dyDescent="0.25">
      <c r="BS37" s="4">
        <v>0.67</v>
      </c>
      <c r="BT37" s="4" t="s">
        <v>122</v>
      </c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</row>
    <row r="38" spans="71:109" x14ac:dyDescent="0.25">
      <c r="BS38" s="4">
        <v>0.66</v>
      </c>
      <c r="BT38" s="4" t="s">
        <v>122</v>
      </c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</row>
    <row r="39" spans="71:109" x14ac:dyDescent="0.25">
      <c r="BS39" s="4">
        <v>0.65</v>
      </c>
      <c r="BT39" s="4" t="s">
        <v>122</v>
      </c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</row>
    <row r="40" spans="71:109" x14ac:dyDescent="0.25">
      <c r="BS40" s="4">
        <v>0.64</v>
      </c>
      <c r="BT40" s="4" t="s">
        <v>122</v>
      </c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</row>
    <row r="41" spans="71:109" x14ac:dyDescent="0.25">
      <c r="BS41" s="4">
        <v>0.63</v>
      </c>
      <c r="BT41" s="4" t="s">
        <v>122</v>
      </c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</row>
    <row r="42" spans="71:109" x14ac:dyDescent="0.25">
      <c r="BS42" s="4">
        <v>0.62</v>
      </c>
      <c r="BT42" s="4" t="s">
        <v>122</v>
      </c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</row>
    <row r="43" spans="71:109" x14ac:dyDescent="0.25">
      <c r="BS43" s="4">
        <v>0.61</v>
      </c>
      <c r="BT43" s="4" t="s">
        <v>122</v>
      </c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</row>
    <row r="44" spans="71:109" x14ac:dyDescent="0.25">
      <c r="BS44" s="4">
        <v>0.6</v>
      </c>
      <c r="BT44" s="4" t="s">
        <v>122</v>
      </c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</row>
    <row r="45" spans="71:109" x14ac:dyDescent="0.25">
      <c r="BS45" s="4">
        <v>0.59</v>
      </c>
      <c r="BT45" s="4" t="s">
        <v>122</v>
      </c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</row>
    <row r="46" spans="71:109" x14ac:dyDescent="0.25">
      <c r="BS46" s="4">
        <v>0.57999999999999996</v>
      </c>
      <c r="BT46" s="4" t="s">
        <v>122</v>
      </c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</row>
    <row r="47" spans="71:109" x14ac:dyDescent="0.25">
      <c r="BS47" s="4">
        <v>0.56999999999999995</v>
      </c>
      <c r="BT47" s="4" t="s">
        <v>122</v>
      </c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</row>
    <row r="48" spans="71:109" x14ac:dyDescent="0.25">
      <c r="BS48" s="4">
        <v>0.56000000000000005</v>
      </c>
      <c r="BT48" s="4" t="s">
        <v>122</v>
      </c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</row>
    <row r="49" spans="71:109" x14ac:dyDescent="0.25">
      <c r="BS49" s="4">
        <v>0.55000000000000004</v>
      </c>
      <c r="BT49" s="4" t="s">
        <v>122</v>
      </c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</row>
    <row r="50" spans="71:109" x14ac:dyDescent="0.25">
      <c r="BS50" s="4">
        <v>0.54</v>
      </c>
      <c r="BT50" s="4" t="s">
        <v>122</v>
      </c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</row>
    <row r="51" spans="71:109" x14ac:dyDescent="0.25">
      <c r="BS51" s="4">
        <v>0.53</v>
      </c>
      <c r="BT51" s="4" t="s">
        <v>122</v>
      </c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</row>
    <row r="52" spans="71:109" x14ac:dyDescent="0.25">
      <c r="BS52" s="4">
        <v>0.52</v>
      </c>
      <c r="BT52" s="4" t="s">
        <v>122</v>
      </c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</row>
    <row r="53" spans="71:109" x14ac:dyDescent="0.25">
      <c r="BS53" s="4">
        <v>0.51</v>
      </c>
      <c r="BT53" s="4" t="s">
        <v>122</v>
      </c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</row>
    <row r="54" spans="71:109" x14ac:dyDescent="0.25">
      <c r="BS54" s="4">
        <v>0.5</v>
      </c>
      <c r="BT54" s="4" t="s">
        <v>122</v>
      </c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</row>
    <row r="55" spans="71:109" x14ac:dyDescent="0.25">
      <c r="BS55" s="4">
        <v>0.49</v>
      </c>
      <c r="BT55" s="4" t="s">
        <v>134</v>
      </c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</row>
    <row r="56" spans="71:109" x14ac:dyDescent="0.25">
      <c r="BS56" s="4">
        <v>0.48</v>
      </c>
      <c r="BT56" s="4" t="s">
        <v>134</v>
      </c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</row>
    <row r="57" spans="71:109" x14ac:dyDescent="0.25">
      <c r="BS57" s="4">
        <v>0.47</v>
      </c>
      <c r="BT57" s="4" t="s">
        <v>134</v>
      </c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</row>
    <row r="58" spans="71:109" x14ac:dyDescent="0.25">
      <c r="BS58" s="4">
        <v>0.46</v>
      </c>
      <c r="BT58" s="4" t="s">
        <v>134</v>
      </c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</row>
    <row r="59" spans="71:109" x14ac:dyDescent="0.25">
      <c r="BS59" s="4">
        <v>0.45</v>
      </c>
      <c r="BT59" s="4" t="s">
        <v>134</v>
      </c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</row>
    <row r="60" spans="71:109" x14ac:dyDescent="0.25">
      <c r="BS60" s="4">
        <v>0.44</v>
      </c>
      <c r="BT60" s="4" t="s">
        <v>134</v>
      </c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</row>
    <row r="61" spans="71:109" x14ac:dyDescent="0.25">
      <c r="BS61" s="4">
        <v>0.43</v>
      </c>
      <c r="BT61" s="4" t="s">
        <v>134</v>
      </c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</row>
    <row r="62" spans="71:109" x14ac:dyDescent="0.25">
      <c r="BS62" s="4">
        <v>0.42</v>
      </c>
      <c r="BT62" s="4" t="s">
        <v>134</v>
      </c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</row>
    <row r="63" spans="71:109" x14ac:dyDescent="0.25">
      <c r="BS63" s="4">
        <v>0.40999999999999898</v>
      </c>
      <c r="BT63" s="4" t="s">
        <v>134</v>
      </c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</row>
    <row r="64" spans="71:109" x14ac:dyDescent="0.25">
      <c r="BS64" s="4">
        <v>0.39999999999999902</v>
      </c>
      <c r="BT64" s="4" t="s">
        <v>134</v>
      </c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</row>
    <row r="65" spans="71:109" x14ac:dyDescent="0.25">
      <c r="BS65" s="4">
        <v>0.38999999999999901</v>
      </c>
      <c r="BT65" s="4" t="s">
        <v>134</v>
      </c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</row>
    <row r="66" spans="71:109" x14ac:dyDescent="0.25">
      <c r="BS66" s="4">
        <v>0.37999999999999901</v>
      </c>
      <c r="BT66" s="4" t="s">
        <v>134</v>
      </c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</row>
    <row r="67" spans="71:109" x14ac:dyDescent="0.25">
      <c r="BS67" s="4">
        <v>0.369999999999999</v>
      </c>
      <c r="BT67" s="4" t="s">
        <v>134</v>
      </c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</row>
    <row r="68" spans="71:109" x14ac:dyDescent="0.25">
      <c r="BS68" s="4">
        <v>0.35999999999999899</v>
      </c>
      <c r="BT68" s="4" t="s">
        <v>134</v>
      </c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</row>
    <row r="69" spans="71:109" x14ac:dyDescent="0.25">
      <c r="BS69" s="4">
        <v>0.34999999999999898</v>
      </c>
      <c r="BT69" s="4" t="s">
        <v>134</v>
      </c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</row>
    <row r="70" spans="71:109" x14ac:dyDescent="0.25">
      <c r="BS70" s="4">
        <v>0.33999999999999903</v>
      </c>
      <c r="BT70" s="4" t="s">
        <v>134</v>
      </c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</row>
    <row r="71" spans="71:109" x14ac:dyDescent="0.25">
      <c r="BS71" s="4">
        <v>0.32999999999999902</v>
      </c>
      <c r="BT71" s="4" t="s">
        <v>134</v>
      </c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</row>
    <row r="72" spans="71:109" x14ac:dyDescent="0.25">
      <c r="BS72" s="4">
        <v>0.31999999999999901</v>
      </c>
      <c r="BT72" s="4" t="s">
        <v>134</v>
      </c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</row>
    <row r="73" spans="71:109" x14ac:dyDescent="0.25">
      <c r="BS73" s="4">
        <v>0.309999999999999</v>
      </c>
      <c r="BT73" s="4" t="s">
        <v>134</v>
      </c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</row>
    <row r="74" spans="71:109" x14ac:dyDescent="0.25">
      <c r="BS74" s="4">
        <v>0.29999999999999899</v>
      </c>
      <c r="BT74" s="4" t="s">
        <v>134</v>
      </c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</row>
    <row r="75" spans="71:109" x14ac:dyDescent="0.25">
      <c r="BS75" s="4">
        <v>0.28999999999999898</v>
      </c>
      <c r="BT75" s="4" t="s">
        <v>134</v>
      </c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</row>
    <row r="76" spans="71:109" x14ac:dyDescent="0.25">
      <c r="BS76" s="4">
        <v>0.27999999999999903</v>
      </c>
      <c r="BT76" s="4" t="s">
        <v>134</v>
      </c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</row>
    <row r="77" spans="71:109" x14ac:dyDescent="0.25">
      <c r="BS77" s="4">
        <v>0.26999999999999902</v>
      </c>
      <c r="BT77" s="4" t="s">
        <v>134</v>
      </c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</row>
    <row r="78" spans="71:109" x14ac:dyDescent="0.25">
      <c r="BS78" s="4">
        <v>0.25999999999999901</v>
      </c>
      <c r="BT78" s="4" t="s">
        <v>134</v>
      </c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</row>
    <row r="79" spans="71:109" x14ac:dyDescent="0.25">
      <c r="BS79" s="4">
        <v>0.249999999999999</v>
      </c>
      <c r="BT79" s="4" t="s">
        <v>134</v>
      </c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</row>
    <row r="80" spans="71:109" x14ac:dyDescent="0.25">
      <c r="BS80" s="4">
        <v>0.23999999999999899</v>
      </c>
      <c r="BT80" s="4" t="s">
        <v>134</v>
      </c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</row>
    <row r="81" spans="71:109" x14ac:dyDescent="0.25">
      <c r="BS81" s="4">
        <v>0.22999999999999901</v>
      </c>
      <c r="BT81" s="4" t="s">
        <v>134</v>
      </c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</row>
    <row r="82" spans="71:109" x14ac:dyDescent="0.25">
      <c r="BS82" s="4">
        <v>0.219999999999999</v>
      </c>
      <c r="BT82" s="4" t="s">
        <v>134</v>
      </c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</row>
    <row r="83" spans="71:109" x14ac:dyDescent="0.25">
      <c r="BS83" s="4">
        <v>0.20999999999999899</v>
      </c>
      <c r="BT83" s="4" t="s">
        <v>134</v>
      </c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</row>
    <row r="84" spans="71:109" x14ac:dyDescent="0.25">
      <c r="BS84" s="4">
        <v>0.19999999999999901</v>
      </c>
      <c r="BT84" s="4" t="s">
        <v>134</v>
      </c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</row>
    <row r="85" spans="71:109" x14ac:dyDescent="0.25">
      <c r="BS85" s="4">
        <v>0.189999999999999</v>
      </c>
      <c r="BT85" s="4" t="s">
        <v>134</v>
      </c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</row>
    <row r="86" spans="71:109" x14ac:dyDescent="0.25">
      <c r="BS86" s="4">
        <v>0.17999999999999899</v>
      </c>
      <c r="BT86" s="4" t="s">
        <v>134</v>
      </c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</row>
    <row r="87" spans="71:109" x14ac:dyDescent="0.25">
      <c r="BS87" s="4">
        <v>0.16999999999999901</v>
      </c>
      <c r="BT87" s="4" t="s">
        <v>134</v>
      </c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</row>
    <row r="88" spans="71:109" x14ac:dyDescent="0.25">
      <c r="BS88" s="4">
        <v>0.159999999999999</v>
      </c>
      <c r="BT88" s="4" t="s">
        <v>134</v>
      </c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</row>
    <row r="89" spans="71:109" x14ac:dyDescent="0.25">
      <c r="BS89" s="4">
        <v>0.149999999999999</v>
      </c>
      <c r="BT89" s="4" t="s">
        <v>134</v>
      </c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</row>
    <row r="90" spans="71:109" x14ac:dyDescent="0.25">
      <c r="BS90" s="4">
        <v>0.13999999999999899</v>
      </c>
      <c r="BT90" s="4" t="s">
        <v>134</v>
      </c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</row>
    <row r="91" spans="71:109" x14ac:dyDescent="0.25">
      <c r="BS91" s="4">
        <v>0.12999999999999901</v>
      </c>
      <c r="BT91" s="4" t="s">
        <v>134</v>
      </c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</row>
    <row r="92" spans="71:109" x14ac:dyDescent="0.25">
      <c r="BS92" s="4">
        <v>0.119999999999999</v>
      </c>
      <c r="BT92" s="4" t="s">
        <v>134</v>
      </c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</row>
    <row r="93" spans="71:109" x14ac:dyDescent="0.25">
      <c r="BS93" s="4">
        <v>0.109999999999999</v>
      </c>
      <c r="BT93" s="4" t="s">
        <v>134</v>
      </c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</row>
    <row r="94" spans="71:109" x14ac:dyDescent="0.25">
      <c r="BS94" s="4">
        <v>9.9999999999999006E-2</v>
      </c>
      <c r="BT94" s="4" t="s">
        <v>134</v>
      </c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</row>
    <row r="95" spans="71:109" x14ac:dyDescent="0.25"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</row>
    <row r="96" spans="71:109" x14ac:dyDescent="0.25"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</row>
    <row r="97" spans="71:109" x14ac:dyDescent="0.25">
      <c r="BS97" s="6" t="s">
        <v>135</v>
      </c>
      <c r="BT97" s="6" t="s">
        <v>136</v>
      </c>
      <c r="BU97" s="6" t="s">
        <v>137</v>
      </c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</row>
    <row r="98" spans="71:109" x14ac:dyDescent="0.25">
      <c r="BS98" s="3">
        <v>1.8</v>
      </c>
      <c r="BT98" s="3" t="s">
        <v>138</v>
      </c>
      <c r="BU98" s="3">
        <v>1</v>
      </c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</row>
    <row r="99" spans="71:109" x14ac:dyDescent="0.25">
      <c r="BS99" s="3">
        <f t="shared" ref="BS99:BS130" si="0">BS98+0.1</f>
        <v>1.9000000000000001</v>
      </c>
      <c r="BT99" s="3" t="s">
        <v>138</v>
      </c>
      <c r="BU99" s="3">
        <v>1</v>
      </c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</row>
    <row r="100" spans="71:109" x14ac:dyDescent="0.25">
      <c r="BS100" s="3">
        <f t="shared" si="0"/>
        <v>2</v>
      </c>
      <c r="BT100" s="3" t="s">
        <v>138</v>
      </c>
      <c r="BU100" s="3">
        <v>1</v>
      </c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</row>
    <row r="101" spans="71:109" x14ac:dyDescent="0.25">
      <c r="BS101" s="3">
        <f t="shared" si="0"/>
        <v>2.1</v>
      </c>
      <c r="BT101" s="3" t="s">
        <v>138</v>
      </c>
      <c r="BU101" s="3">
        <v>1</v>
      </c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</row>
    <row r="102" spans="71:109" x14ac:dyDescent="0.25">
      <c r="BS102" s="3">
        <f t="shared" si="0"/>
        <v>2.2000000000000002</v>
      </c>
      <c r="BT102" s="3" t="s">
        <v>138</v>
      </c>
      <c r="BU102" s="3">
        <v>1</v>
      </c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</row>
    <row r="103" spans="71:109" x14ac:dyDescent="0.25">
      <c r="BS103" s="3">
        <f t="shared" si="0"/>
        <v>2.3000000000000003</v>
      </c>
      <c r="BT103" s="3" t="s">
        <v>138</v>
      </c>
      <c r="BU103" s="3">
        <v>1</v>
      </c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</row>
    <row r="104" spans="71:109" x14ac:dyDescent="0.25">
      <c r="BS104" s="3">
        <f t="shared" si="0"/>
        <v>2.4000000000000004</v>
      </c>
      <c r="BT104" s="3" t="s">
        <v>138</v>
      </c>
      <c r="BU104" s="3">
        <v>1</v>
      </c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</row>
    <row r="105" spans="71:109" x14ac:dyDescent="0.25">
      <c r="BS105" s="3">
        <f t="shared" si="0"/>
        <v>2.5000000000000004</v>
      </c>
      <c r="BT105" s="3" t="s">
        <v>138</v>
      </c>
      <c r="BU105" s="3">
        <v>1</v>
      </c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</row>
    <row r="106" spans="71:109" x14ac:dyDescent="0.25">
      <c r="BS106" s="3">
        <f t="shared" si="0"/>
        <v>2.6000000000000005</v>
      </c>
      <c r="BT106" s="3" t="s">
        <v>138</v>
      </c>
      <c r="BU106" s="3">
        <v>1</v>
      </c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</row>
    <row r="107" spans="71:109" x14ac:dyDescent="0.25">
      <c r="BS107" s="3">
        <f t="shared" si="0"/>
        <v>2.7000000000000006</v>
      </c>
      <c r="BT107" s="3" t="s">
        <v>138</v>
      </c>
      <c r="BU107" s="3">
        <v>1</v>
      </c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</row>
    <row r="108" spans="71:109" x14ac:dyDescent="0.25">
      <c r="BS108" s="3">
        <f t="shared" si="0"/>
        <v>2.8000000000000007</v>
      </c>
      <c r="BT108" s="3" t="s">
        <v>138</v>
      </c>
      <c r="BU108" s="3">
        <v>1</v>
      </c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</row>
    <row r="109" spans="71:109" x14ac:dyDescent="0.25">
      <c r="BS109" s="3">
        <f t="shared" si="0"/>
        <v>2.9000000000000008</v>
      </c>
      <c r="BT109" s="3" t="s">
        <v>138</v>
      </c>
      <c r="BU109" s="3">
        <v>1</v>
      </c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</row>
    <row r="110" spans="71:109" x14ac:dyDescent="0.25">
      <c r="BS110" s="3">
        <f t="shared" si="0"/>
        <v>3.0000000000000009</v>
      </c>
      <c r="BT110" s="3" t="s">
        <v>138</v>
      </c>
      <c r="BU110" s="3">
        <v>1</v>
      </c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</row>
    <row r="111" spans="71:109" x14ac:dyDescent="0.25">
      <c r="BS111" s="3">
        <f t="shared" si="0"/>
        <v>3.100000000000001</v>
      </c>
      <c r="BT111" s="3" t="s">
        <v>138</v>
      </c>
      <c r="BU111" s="3">
        <v>1</v>
      </c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</row>
    <row r="112" spans="71:109" x14ac:dyDescent="0.25">
      <c r="BS112" s="3">
        <f t="shared" si="0"/>
        <v>3.2000000000000011</v>
      </c>
      <c r="BT112" s="3" t="s">
        <v>138</v>
      </c>
      <c r="BU112" s="3">
        <v>1</v>
      </c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</row>
    <row r="113" spans="71:109" x14ac:dyDescent="0.25">
      <c r="BS113" s="3">
        <f t="shared" si="0"/>
        <v>3.3000000000000012</v>
      </c>
      <c r="BT113" s="3" t="s">
        <v>138</v>
      </c>
      <c r="BU113" s="3">
        <v>1</v>
      </c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</row>
    <row r="114" spans="71:109" x14ac:dyDescent="0.25">
      <c r="BS114" s="3">
        <f t="shared" si="0"/>
        <v>3.4000000000000012</v>
      </c>
      <c r="BT114" s="3" t="s">
        <v>138</v>
      </c>
      <c r="BU114" s="3">
        <v>1</v>
      </c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</row>
    <row r="115" spans="71:109" x14ac:dyDescent="0.25">
      <c r="BS115" s="3">
        <f t="shared" si="0"/>
        <v>3.5000000000000013</v>
      </c>
      <c r="BT115" s="3" t="s">
        <v>138</v>
      </c>
      <c r="BU115" s="3">
        <v>1</v>
      </c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</row>
    <row r="116" spans="71:109" x14ac:dyDescent="0.25">
      <c r="BS116" s="3">
        <f t="shared" si="0"/>
        <v>3.6000000000000014</v>
      </c>
      <c r="BT116" s="3" t="s">
        <v>138</v>
      </c>
      <c r="BU116" s="3">
        <v>1</v>
      </c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</row>
    <row r="117" spans="71:109" x14ac:dyDescent="0.25">
      <c r="BS117" s="3">
        <f t="shared" si="0"/>
        <v>3.7000000000000015</v>
      </c>
      <c r="BT117" s="3" t="s">
        <v>138</v>
      </c>
      <c r="BU117" s="3">
        <v>1</v>
      </c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</row>
    <row r="118" spans="71:109" x14ac:dyDescent="0.25">
      <c r="BS118" s="3">
        <f t="shared" si="0"/>
        <v>3.8000000000000016</v>
      </c>
      <c r="BT118" s="3" t="s">
        <v>138</v>
      </c>
      <c r="BU118" s="3">
        <v>1</v>
      </c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</row>
    <row r="119" spans="71:109" x14ac:dyDescent="0.25">
      <c r="BS119" s="3">
        <f t="shared" si="0"/>
        <v>3.9000000000000017</v>
      </c>
      <c r="BT119" s="3" t="s">
        <v>138</v>
      </c>
      <c r="BU119" s="3">
        <v>1</v>
      </c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</row>
    <row r="120" spans="71:109" x14ac:dyDescent="0.25">
      <c r="BS120" s="3">
        <f t="shared" si="0"/>
        <v>4.0000000000000018</v>
      </c>
      <c r="BT120" s="3" t="s">
        <v>138</v>
      </c>
      <c r="BU120" s="3">
        <v>1</v>
      </c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</row>
    <row r="121" spans="71:109" x14ac:dyDescent="0.25">
      <c r="BS121" s="3">
        <f t="shared" si="0"/>
        <v>4.1000000000000014</v>
      </c>
      <c r="BT121" s="3" t="s">
        <v>138</v>
      </c>
      <c r="BU121" s="3">
        <v>1</v>
      </c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</row>
    <row r="122" spans="71:109" x14ac:dyDescent="0.25">
      <c r="BS122" s="3">
        <f t="shared" si="0"/>
        <v>4.2000000000000011</v>
      </c>
      <c r="BT122" s="3" t="s">
        <v>138</v>
      </c>
      <c r="BU122" s="3">
        <v>1</v>
      </c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</row>
    <row r="123" spans="71:109" x14ac:dyDescent="0.25">
      <c r="BS123" s="3">
        <f t="shared" si="0"/>
        <v>4.3000000000000007</v>
      </c>
      <c r="BT123" s="3" t="s">
        <v>138</v>
      </c>
      <c r="BU123" s="3">
        <v>1</v>
      </c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</row>
    <row r="124" spans="71:109" x14ac:dyDescent="0.25">
      <c r="BS124" s="3">
        <f t="shared" si="0"/>
        <v>4.4000000000000004</v>
      </c>
      <c r="BT124" s="3" t="s">
        <v>138</v>
      </c>
      <c r="BU124" s="3">
        <v>1</v>
      </c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</row>
    <row r="125" spans="71:109" x14ac:dyDescent="0.25">
      <c r="BS125" s="3">
        <f t="shared" si="0"/>
        <v>4.5</v>
      </c>
      <c r="BT125" s="3" t="s">
        <v>138</v>
      </c>
      <c r="BU125" s="3">
        <v>1</v>
      </c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</row>
    <row r="126" spans="71:109" x14ac:dyDescent="0.25">
      <c r="BS126" s="3">
        <f t="shared" si="0"/>
        <v>4.5999999999999996</v>
      </c>
      <c r="BT126" s="3" t="s">
        <v>138</v>
      </c>
      <c r="BU126" s="3">
        <v>1</v>
      </c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</row>
    <row r="127" spans="71:109" x14ac:dyDescent="0.25">
      <c r="BS127" s="3">
        <f t="shared" si="0"/>
        <v>4.6999999999999993</v>
      </c>
      <c r="BT127" s="3" t="s">
        <v>138</v>
      </c>
      <c r="BU127" s="3">
        <v>1</v>
      </c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</row>
    <row r="128" spans="71:109" x14ac:dyDescent="0.25">
      <c r="BS128" s="3">
        <f t="shared" si="0"/>
        <v>4.7999999999999989</v>
      </c>
      <c r="BT128" s="3" t="s">
        <v>138</v>
      </c>
      <c r="BU128" s="3">
        <v>1</v>
      </c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</row>
    <row r="129" spans="71:109" x14ac:dyDescent="0.25">
      <c r="BS129" s="3">
        <f t="shared" si="0"/>
        <v>4.8999999999999986</v>
      </c>
      <c r="BT129" s="3" t="s">
        <v>138</v>
      </c>
      <c r="BU129" s="3">
        <v>1</v>
      </c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</row>
    <row r="130" spans="71:109" x14ac:dyDescent="0.25">
      <c r="BS130" s="3">
        <f t="shared" si="0"/>
        <v>4.9999999999999982</v>
      </c>
      <c r="BT130" s="3" t="s">
        <v>138</v>
      </c>
      <c r="BU130" s="3">
        <v>1</v>
      </c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</row>
    <row r="131" spans="71:109" x14ac:dyDescent="0.25">
      <c r="BS131" s="3">
        <f t="shared" ref="BS131:BS162" si="1">BS130+0.1</f>
        <v>5.0999999999999979</v>
      </c>
      <c r="BT131" s="3" t="s">
        <v>138</v>
      </c>
      <c r="BU131" s="3">
        <v>1</v>
      </c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</row>
    <row r="132" spans="71:109" x14ac:dyDescent="0.25">
      <c r="BS132" s="3">
        <f t="shared" si="1"/>
        <v>5.1999999999999975</v>
      </c>
      <c r="BT132" s="3" t="s">
        <v>138</v>
      </c>
      <c r="BU132" s="3">
        <v>1</v>
      </c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</row>
    <row r="133" spans="71:109" x14ac:dyDescent="0.25">
      <c r="BS133" s="3">
        <f t="shared" si="1"/>
        <v>5.2999999999999972</v>
      </c>
      <c r="BT133" s="3" t="s">
        <v>138</v>
      </c>
      <c r="BU133" s="3">
        <v>1</v>
      </c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</row>
    <row r="134" spans="71:109" x14ac:dyDescent="0.25">
      <c r="BS134" s="3">
        <f t="shared" si="1"/>
        <v>5.3999999999999968</v>
      </c>
      <c r="BT134" s="3" t="s">
        <v>138</v>
      </c>
      <c r="BU134" s="3">
        <v>1</v>
      </c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</row>
    <row r="135" spans="71:109" x14ac:dyDescent="0.25">
      <c r="BS135" s="3">
        <f t="shared" si="1"/>
        <v>5.4999999999999964</v>
      </c>
      <c r="BT135" s="3" t="s">
        <v>138</v>
      </c>
      <c r="BU135" s="3">
        <v>1</v>
      </c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</row>
    <row r="136" spans="71:109" x14ac:dyDescent="0.25">
      <c r="BS136" s="3">
        <f t="shared" si="1"/>
        <v>5.5999999999999961</v>
      </c>
      <c r="BT136" s="3" t="s">
        <v>138</v>
      </c>
      <c r="BU136" s="3">
        <v>1</v>
      </c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</row>
    <row r="137" spans="71:109" x14ac:dyDescent="0.25">
      <c r="BS137" s="3">
        <f t="shared" si="1"/>
        <v>5.6999999999999957</v>
      </c>
      <c r="BT137" s="3" t="s">
        <v>138</v>
      </c>
      <c r="BU137" s="3">
        <v>1</v>
      </c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</row>
    <row r="138" spans="71:109" x14ac:dyDescent="0.25">
      <c r="BS138" s="3">
        <f t="shared" si="1"/>
        <v>5.7999999999999954</v>
      </c>
      <c r="BT138" s="3" t="s">
        <v>138</v>
      </c>
      <c r="BU138" s="3">
        <v>1</v>
      </c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</row>
    <row r="139" spans="71:109" x14ac:dyDescent="0.25">
      <c r="BS139" s="3">
        <f t="shared" si="1"/>
        <v>5.899999999999995</v>
      </c>
      <c r="BT139" s="3" t="s">
        <v>138</v>
      </c>
      <c r="BU139" s="3">
        <v>1</v>
      </c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</row>
    <row r="140" spans="71:109" x14ac:dyDescent="0.25">
      <c r="BS140" s="3">
        <f t="shared" si="1"/>
        <v>5.9999999999999947</v>
      </c>
      <c r="BT140" s="3" t="s">
        <v>138</v>
      </c>
      <c r="BU140" s="3">
        <v>1</v>
      </c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</row>
    <row r="141" spans="71:109" x14ac:dyDescent="0.25">
      <c r="BS141" s="3">
        <f t="shared" si="1"/>
        <v>6.0999999999999943</v>
      </c>
      <c r="BT141" s="3" t="s">
        <v>138</v>
      </c>
      <c r="BU141" s="3">
        <v>1</v>
      </c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</row>
    <row r="142" spans="71:109" x14ac:dyDescent="0.25">
      <c r="BS142" s="3">
        <f t="shared" si="1"/>
        <v>6.199999999999994</v>
      </c>
      <c r="BT142" s="3" t="s">
        <v>138</v>
      </c>
      <c r="BU142" s="3">
        <v>1</v>
      </c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</row>
    <row r="143" spans="71:109" x14ac:dyDescent="0.25">
      <c r="BS143" s="3">
        <f t="shared" si="1"/>
        <v>6.2999999999999936</v>
      </c>
      <c r="BT143" s="3" t="s">
        <v>138</v>
      </c>
      <c r="BU143" s="3">
        <v>1</v>
      </c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</row>
    <row r="144" spans="71:109" x14ac:dyDescent="0.25">
      <c r="BS144" s="3">
        <f t="shared" si="1"/>
        <v>6.3999999999999932</v>
      </c>
      <c r="BT144" s="3" t="s">
        <v>138</v>
      </c>
      <c r="BU144" s="3">
        <v>1</v>
      </c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</row>
    <row r="145" spans="71:109" x14ac:dyDescent="0.25">
      <c r="BS145" s="3">
        <f t="shared" si="1"/>
        <v>6.4999999999999929</v>
      </c>
      <c r="BT145" s="3" t="s">
        <v>138</v>
      </c>
      <c r="BU145" s="3">
        <v>1</v>
      </c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</row>
    <row r="146" spans="71:109" x14ac:dyDescent="0.25">
      <c r="BS146" s="3">
        <f t="shared" si="1"/>
        <v>6.5999999999999925</v>
      </c>
      <c r="BT146" s="3" t="s">
        <v>138</v>
      </c>
      <c r="BU146" s="3">
        <v>1</v>
      </c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</row>
    <row r="147" spans="71:109" x14ac:dyDescent="0.25">
      <c r="BS147" s="3">
        <f t="shared" si="1"/>
        <v>6.6999999999999922</v>
      </c>
      <c r="BT147" s="3" t="s">
        <v>138</v>
      </c>
      <c r="BU147" s="3">
        <v>1</v>
      </c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</row>
    <row r="148" spans="71:109" x14ac:dyDescent="0.25">
      <c r="BS148" s="3">
        <f t="shared" si="1"/>
        <v>6.7999999999999918</v>
      </c>
      <c r="BT148" s="3" t="s">
        <v>138</v>
      </c>
      <c r="BU148" s="3">
        <v>1</v>
      </c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</row>
    <row r="149" spans="71:109" x14ac:dyDescent="0.25">
      <c r="BS149" s="3">
        <f t="shared" si="1"/>
        <v>6.8999999999999915</v>
      </c>
      <c r="BT149" s="3" t="s">
        <v>138</v>
      </c>
      <c r="BU149" s="3">
        <v>1</v>
      </c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</row>
    <row r="150" spans="71:109" x14ac:dyDescent="0.25">
      <c r="BS150" s="3">
        <f t="shared" si="1"/>
        <v>6.9999999999999911</v>
      </c>
      <c r="BT150" s="3" t="s">
        <v>138</v>
      </c>
      <c r="BU150" s="3">
        <v>1</v>
      </c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</row>
    <row r="151" spans="71:109" x14ac:dyDescent="0.25">
      <c r="BS151" s="3">
        <f t="shared" si="1"/>
        <v>7.0999999999999908</v>
      </c>
      <c r="BT151" s="3" t="s">
        <v>138</v>
      </c>
      <c r="BU151" s="3">
        <v>1</v>
      </c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</row>
    <row r="152" spans="71:109" x14ac:dyDescent="0.25">
      <c r="BS152" s="3">
        <f t="shared" si="1"/>
        <v>7.1999999999999904</v>
      </c>
      <c r="BT152" s="3" t="s">
        <v>138</v>
      </c>
      <c r="BU152" s="3">
        <v>1</v>
      </c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</row>
    <row r="153" spans="71:109" x14ac:dyDescent="0.25">
      <c r="BS153" s="3">
        <f t="shared" si="1"/>
        <v>7.2999999999999901</v>
      </c>
      <c r="BT153" s="3" t="s">
        <v>138</v>
      </c>
      <c r="BU153" s="3">
        <v>1</v>
      </c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</row>
    <row r="154" spans="71:109" x14ac:dyDescent="0.25">
      <c r="BS154" s="3">
        <f t="shared" si="1"/>
        <v>7.3999999999999897</v>
      </c>
      <c r="BT154" s="3" t="s">
        <v>138</v>
      </c>
      <c r="BU154" s="3">
        <v>1</v>
      </c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</row>
    <row r="155" spans="71:109" x14ac:dyDescent="0.25">
      <c r="BS155" s="3">
        <f t="shared" si="1"/>
        <v>7.4999999999999893</v>
      </c>
      <c r="BT155" s="3" t="s">
        <v>138</v>
      </c>
      <c r="BU155" s="3">
        <v>1</v>
      </c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</row>
    <row r="156" spans="71:109" x14ac:dyDescent="0.25">
      <c r="BS156" s="3">
        <f t="shared" si="1"/>
        <v>7.599999999999989</v>
      </c>
      <c r="BT156" s="3" t="s">
        <v>138</v>
      </c>
      <c r="BU156" s="3">
        <v>1</v>
      </c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</row>
    <row r="157" spans="71:109" x14ac:dyDescent="0.25">
      <c r="BS157" s="3">
        <f t="shared" si="1"/>
        <v>7.6999999999999886</v>
      </c>
      <c r="BT157" s="3" t="s">
        <v>138</v>
      </c>
      <c r="BU157" s="3">
        <v>1</v>
      </c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</row>
    <row r="158" spans="71:109" x14ac:dyDescent="0.25">
      <c r="BS158" s="3">
        <f t="shared" si="1"/>
        <v>7.7999999999999883</v>
      </c>
      <c r="BT158" s="3" t="s">
        <v>138</v>
      </c>
      <c r="BU158" s="3">
        <v>1</v>
      </c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</row>
    <row r="159" spans="71:109" x14ac:dyDescent="0.25">
      <c r="BS159" s="3">
        <f t="shared" si="1"/>
        <v>7.8999999999999879</v>
      </c>
      <c r="BT159" s="3" t="s">
        <v>138</v>
      </c>
      <c r="BU159" s="3">
        <v>1</v>
      </c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</row>
    <row r="160" spans="71:109" x14ac:dyDescent="0.25">
      <c r="BS160" s="3">
        <f t="shared" si="1"/>
        <v>7.9999999999999876</v>
      </c>
      <c r="BT160" s="3" t="s">
        <v>139</v>
      </c>
      <c r="BU160" s="3">
        <v>2</v>
      </c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</row>
    <row r="161" spans="71:109" x14ac:dyDescent="0.25">
      <c r="BS161" s="3">
        <f t="shared" si="1"/>
        <v>8.0999999999999872</v>
      </c>
      <c r="BT161" s="3" t="s">
        <v>139</v>
      </c>
      <c r="BU161" s="3">
        <v>2</v>
      </c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</row>
    <row r="162" spans="71:109" x14ac:dyDescent="0.25">
      <c r="BS162" s="3">
        <f t="shared" si="1"/>
        <v>8.1999999999999869</v>
      </c>
      <c r="BT162" s="3" t="s">
        <v>139</v>
      </c>
      <c r="BU162" s="3">
        <v>2</v>
      </c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</row>
    <row r="163" spans="71:109" x14ac:dyDescent="0.25">
      <c r="BS163" s="3">
        <f t="shared" ref="BS163:BS194" si="2">BS162+0.1</f>
        <v>8.2999999999999865</v>
      </c>
      <c r="BT163" s="3" t="s">
        <v>139</v>
      </c>
      <c r="BU163" s="3">
        <v>2</v>
      </c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</row>
    <row r="164" spans="71:109" x14ac:dyDescent="0.25">
      <c r="BS164" s="3">
        <f t="shared" si="2"/>
        <v>8.3999999999999861</v>
      </c>
      <c r="BT164" s="3" t="s">
        <v>139</v>
      </c>
      <c r="BU164" s="3">
        <v>2</v>
      </c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</row>
    <row r="165" spans="71:109" x14ac:dyDescent="0.25">
      <c r="BS165" s="3">
        <f t="shared" si="2"/>
        <v>8.4999999999999858</v>
      </c>
      <c r="BT165" s="3" t="s">
        <v>139</v>
      </c>
      <c r="BU165" s="3">
        <v>2</v>
      </c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</row>
    <row r="166" spans="71:109" x14ac:dyDescent="0.25">
      <c r="BS166" s="3">
        <f t="shared" si="2"/>
        <v>8.5999999999999854</v>
      </c>
      <c r="BT166" s="3" t="s">
        <v>139</v>
      </c>
      <c r="BU166" s="3">
        <v>2</v>
      </c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</row>
    <row r="167" spans="71:109" x14ac:dyDescent="0.25">
      <c r="BS167" s="3">
        <f t="shared" si="2"/>
        <v>8.6999999999999851</v>
      </c>
      <c r="BT167" s="3" t="s">
        <v>139</v>
      </c>
      <c r="BU167" s="3">
        <v>2</v>
      </c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</row>
    <row r="168" spans="71:109" x14ac:dyDescent="0.25">
      <c r="BS168" s="3">
        <f t="shared" si="2"/>
        <v>8.7999999999999847</v>
      </c>
      <c r="BT168" s="3" t="s">
        <v>139</v>
      </c>
      <c r="BU168" s="3">
        <v>2</v>
      </c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</row>
    <row r="169" spans="71:109" x14ac:dyDescent="0.25">
      <c r="BS169" s="3">
        <f t="shared" si="2"/>
        <v>8.8999999999999844</v>
      </c>
      <c r="BT169" s="3" t="s">
        <v>139</v>
      </c>
      <c r="BU169" s="3">
        <v>2</v>
      </c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</row>
    <row r="170" spans="71:109" x14ac:dyDescent="0.25">
      <c r="BS170" s="3">
        <f t="shared" si="2"/>
        <v>8.999999999999984</v>
      </c>
      <c r="BT170" s="3" t="s">
        <v>139</v>
      </c>
      <c r="BU170" s="3">
        <v>2</v>
      </c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</row>
    <row r="171" spans="71:109" x14ac:dyDescent="0.25">
      <c r="BS171" s="3">
        <f t="shared" si="2"/>
        <v>9.0999999999999837</v>
      </c>
      <c r="BT171" s="3" t="s">
        <v>139</v>
      </c>
      <c r="BU171" s="3">
        <v>2</v>
      </c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</row>
    <row r="172" spans="71:109" x14ac:dyDescent="0.25">
      <c r="BS172" s="3">
        <f t="shared" si="2"/>
        <v>9.1999999999999833</v>
      </c>
      <c r="BT172" s="3" t="s">
        <v>139</v>
      </c>
      <c r="BU172" s="3">
        <v>2</v>
      </c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</row>
    <row r="173" spans="71:109" x14ac:dyDescent="0.25">
      <c r="BS173" s="3">
        <f t="shared" si="2"/>
        <v>9.2999999999999829</v>
      </c>
      <c r="BT173" s="3" t="s">
        <v>139</v>
      </c>
      <c r="BU173" s="3">
        <v>2</v>
      </c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</row>
    <row r="174" spans="71:109" x14ac:dyDescent="0.25">
      <c r="BS174" s="3">
        <f t="shared" si="2"/>
        <v>9.3999999999999826</v>
      </c>
      <c r="BT174" s="3" t="s">
        <v>139</v>
      </c>
      <c r="BU174" s="3">
        <v>2</v>
      </c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</row>
    <row r="175" spans="71:109" x14ac:dyDescent="0.25">
      <c r="BS175" s="3">
        <f t="shared" si="2"/>
        <v>9.4999999999999822</v>
      </c>
      <c r="BT175" s="3" t="s">
        <v>139</v>
      </c>
      <c r="BU175" s="3">
        <v>2</v>
      </c>
    </row>
    <row r="176" spans="71:109" x14ac:dyDescent="0.25">
      <c r="BS176" s="3">
        <f t="shared" si="2"/>
        <v>9.5999999999999819</v>
      </c>
      <c r="BT176" s="3" t="s">
        <v>139</v>
      </c>
      <c r="BU176" s="3">
        <v>2</v>
      </c>
    </row>
    <row r="177" spans="71:73" x14ac:dyDescent="0.25">
      <c r="BS177" s="3">
        <f t="shared" si="2"/>
        <v>9.6999999999999815</v>
      </c>
      <c r="BT177" s="3" t="s">
        <v>139</v>
      </c>
      <c r="BU177" s="3">
        <v>2</v>
      </c>
    </row>
    <row r="178" spans="71:73" x14ac:dyDescent="0.25">
      <c r="BS178" s="3">
        <f t="shared" si="2"/>
        <v>9.7999999999999812</v>
      </c>
      <c r="BT178" s="3" t="s">
        <v>139</v>
      </c>
      <c r="BU178" s="3">
        <v>2</v>
      </c>
    </row>
    <row r="179" spans="71:73" x14ac:dyDescent="0.25">
      <c r="BS179" s="3">
        <f t="shared" si="2"/>
        <v>9.8999999999999808</v>
      </c>
      <c r="BT179" s="3" t="s">
        <v>139</v>
      </c>
      <c r="BU179" s="3">
        <v>2</v>
      </c>
    </row>
    <row r="180" spans="71:73" x14ac:dyDescent="0.25">
      <c r="BS180" s="3">
        <f t="shared" si="2"/>
        <v>9.9999999999999805</v>
      </c>
      <c r="BT180" s="3" t="s">
        <v>139</v>
      </c>
      <c r="BU180" s="3">
        <v>2</v>
      </c>
    </row>
    <row r="181" spans="71:73" x14ac:dyDescent="0.25">
      <c r="BS181" s="3">
        <f t="shared" si="2"/>
        <v>10.09999999999998</v>
      </c>
      <c r="BT181" s="3" t="s">
        <v>139</v>
      </c>
      <c r="BU181" s="3">
        <v>2</v>
      </c>
    </row>
    <row r="182" spans="71:73" x14ac:dyDescent="0.25">
      <c r="BS182" s="3">
        <f t="shared" si="2"/>
        <v>10.19999999999998</v>
      </c>
      <c r="BT182" s="3" t="s">
        <v>139</v>
      </c>
      <c r="BU182" s="3">
        <v>2</v>
      </c>
    </row>
    <row r="183" spans="71:73" x14ac:dyDescent="0.25">
      <c r="BS183" s="3">
        <f t="shared" si="2"/>
        <v>10.299999999999979</v>
      </c>
      <c r="BT183" s="3" t="s">
        <v>139</v>
      </c>
      <c r="BU183" s="3">
        <v>2</v>
      </c>
    </row>
    <row r="184" spans="71:73" x14ac:dyDescent="0.25">
      <c r="BS184" s="3">
        <f t="shared" si="2"/>
        <v>10.399999999999979</v>
      </c>
      <c r="BT184" s="3" t="s">
        <v>139</v>
      </c>
      <c r="BU184" s="3">
        <v>2</v>
      </c>
    </row>
    <row r="185" spans="71:73" x14ac:dyDescent="0.25">
      <c r="BS185" s="3">
        <f t="shared" si="2"/>
        <v>10.499999999999979</v>
      </c>
      <c r="BT185" s="3" t="s">
        <v>139</v>
      </c>
      <c r="BU185" s="3">
        <v>2</v>
      </c>
    </row>
    <row r="186" spans="71:73" x14ac:dyDescent="0.25">
      <c r="BS186" s="3">
        <f t="shared" si="2"/>
        <v>10.599999999999978</v>
      </c>
      <c r="BT186" s="3" t="s">
        <v>139</v>
      </c>
      <c r="BU186" s="3">
        <v>2</v>
      </c>
    </row>
    <row r="187" spans="71:73" x14ac:dyDescent="0.25">
      <c r="BS187" s="3">
        <f t="shared" si="2"/>
        <v>10.699999999999978</v>
      </c>
      <c r="BT187" s="3" t="s">
        <v>139</v>
      </c>
      <c r="BU187" s="3">
        <v>2</v>
      </c>
    </row>
    <row r="188" spans="71:73" x14ac:dyDescent="0.25">
      <c r="BS188" s="3">
        <f t="shared" si="2"/>
        <v>10.799999999999978</v>
      </c>
      <c r="BT188" s="3" t="s">
        <v>139</v>
      </c>
      <c r="BU188" s="3">
        <v>2</v>
      </c>
    </row>
    <row r="189" spans="71:73" x14ac:dyDescent="0.25">
      <c r="BS189" s="3">
        <f t="shared" si="2"/>
        <v>10.899999999999977</v>
      </c>
      <c r="BT189" s="3" t="s">
        <v>139</v>
      </c>
      <c r="BU189" s="3">
        <v>2</v>
      </c>
    </row>
    <row r="190" spans="71:73" x14ac:dyDescent="0.25">
      <c r="BS190" s="3">
        <f t="shared" si="2"/>
        <v>10.999999999999977</v>
      </c>
      <c r="BT190" s="3" t="s">
        <v>139</v>
      </c>
      <c r="BU190" s="3">
        <v>2</v>
      </c>
    </row>
    <row r="191" spans="71:73" x14ac:dyDescent="0.25">
      <c r="BS191" s="3">
        <f t="shared" si="2"/>
        <v>11.099999999999977</v>
      </c>
      <c r="BT191" s="3" t="s">
        <v>139</v>
      </c>
      <c r="BU191" s="3">
        <v>2</v>
      </c>
    </row>
    <row r="192" spans="71:73" x14ac:dyDescent="0.25">
      <c r="BS192" s="3">
        <f t="shared" si="2"/>
        <v>11.199999999999976</v>
      </c>
      <c r="BT192" s="3" t="s">
        <v>139</v>
      </c>
      <c r="BU192" s="3">
        <v>2</v>
      </c>
    </row>
    <row r="193" spans="71:73" x14ac:dyDescent="0.25">
      <c r="BS193" s="3">
        <f t="shared" si="2"/>
        <v>11.299999999999976</v>
      </c>
      <c r="BT193" s="3" t="s">
        <v>139</v>
      </c>
      <c r="BU193" s="3">
        <v>2</v>
      </c>
    </row>
    <row r="194" spans="71:73" x14ac:dyDescent="0.25">
      <c r="BS194" s="3">
        <f t="shared" si="2"/>
        <v>11.399999999999975</v>
      </c>
      <c r="BT194" s="3" t="s">
        <v>139</v>
      </c>
      <c r="BU194" s="3">
        <v>2</v>
      </c>
    </row>
    <row r="195" spans="71:73" x14ac:dyDescent="0.25">
      <c r="BS195" s="3">
        <f t="shared" ref="BS195:BS226" si="3">BS194+0.1</f>
        <v>11.499999999999975</v>
      </c>
      <c r="BT195" s="3" t="s">
        <v>139</v>
      </c>
      <c r="BU195" s="3">
        <v>2</v>
      </c>
    </row>
    <row r="196" spans="71:73" x14ac:dyDescent="0.25">
      <c r="BS196" s="3">
        <f t="shared" si="3"/>
        <v>11.599999999999975</v>
      </c>
      <c r="BT196" s="3" t="s">
        <v>139</v>
      </c>
      <c r="BU196" s="3">
        <v>2</v>
      </c>
    </row>
    <row r="197" spans="71:73" x14ac:dyDescent="0.25">
      <c r="BS197" s="3">
        <f t="shared" si="3"/>
        <v>11.699999999999974</v>
      </c>
      <c r="BT197" s="3" t="s">
        <v>139</v>
      </c>
      <c r="BU197" s="3">
        <v>2</v>
      </c>
    </row>
    <row r="198" spans="71:73" x14ac:dyDescent="0.25">
      <c r="BS198" s="3">
        <f t="shared" si="3"/>
        <v>11.799999999999974</v>
      </c>
      <c r="BT198" s="3" t="s">
        <v>139</v>
      </c>
      <c r="BU198" s="3">
        <v>2</v>
      </c>
    </row>
    <row r="199" spans="71:73" x14ac:dyDescent="0.25">
      <c r="BS199" s="3">
        <f t="shared" si="3"/>
        <v>11.899999999999974</v>
      </c>
      <c r="BT199" s="3" t="s">
        <v>139</v>
      </c>
      <c r="BU199" s="3">
        <v>2</v>
      </c>
    </row>
    <row r="200" spans="71:73" x14ac:dyDescent="0.25">
      <c r="BS200" s="3">
        <f t="shared" si="3"/>
        <v>11.999999999999973</v>
      </c>
      <c r="BT200" s="3" t="s">
        <v>139</v>
      </c>
      <c r="BU200" s="3">
        <v>2</v>
      </c>
    </row>
    <row r="201" spans="71:73" x14ac:dyDescent="0.25">
      <c r="BS201" s="3">
        <f t="shared" si="3"/>
        <v>12.099999999999973</v>
      </c>
      <c r="BT201" s="3" t="s">
        <v>139</v>
      </c>
      <c r="BU201" s="3">
        <v>2</v>
      </c>
    </row>
    <row r="202" spans="71:73" x14ac:dyDescent="0.25">
      <c r="BS202" s="3">
        <f t="shared" si="3"/>
        <v>12.199999999999973</v>
      </c>
      <c r="BT202" s="3" t="s">
        <v>139</v>
      </c>
      <c r="BU202" s="3">
        <v>2</v>
      </c>
    </row>
    <row r="203" spans="71:73" x14ac:dyDescent="0.25">
      <c r="BS203" s="3">
        <f t="shared" si="3"/>
        <v>12.299999999999972</v>
      </c>
      <c r="BT203" s="3" t="s">
        <v>139</v>
      </c>
      <c r="BU203" s="3">
        <v>2</v>
      </c>
    </row>
    <row r="204" spans="71:73" x14ac:dyDescent="0.25">
      <c r="BS204" s="3">
        <f t="shared" si="3"/>
        <v>12.399999999999972</v>
      </c>
      <c r="BT204" s="3" t="s">
        <v>139</v>
      </c>
      <c r="BU204" s="3">
        <v>2</v>
      </c>
    </row>
    <row r="205" spans="71:73" x14ac:dyDescent="0.25">
      <c r="BS205" s="3">
        <f t="shared" si="3"/>
        <v>12.499999999999972</v>
      </c>
      <c r="BT205" s="3" t="s">
        <v>139</v>
      </c>
      <c r="BU205" s="3">
        <v>2</v>
      </c>
    </row>
    <row r="206" spans="71:73" x14ac:dyDescent="0.25">
      <c r="BS206" s="3">
        <f t="shared" si="3"/>
        <v>12.599999999999971</v>
      </c>
      <c r="BT206" s="3" t="s">
        <v>139</v>
      </c>
      <c r="BU206" s="3">
        <v>2</v>
      </c>
    </row>
    <row r="207" spans="71:73" x14ac:dyDescent="0.25">
      <c r="BS207" s="3">
        <f t="shared" si="3"/>
        <v>12.699999999999971</v>
      </c>
      <c r="BT207" s="3" t="s">
        <v>139</v>
      </c>
      <c r="BU207" s="3">
        <v>2</v>
      </c>
    </row>
    <row r="208" spans="71:73" x14ac:dyDescent="0.25">
      <c r="BS208" s="3">
        <f t="shared" si="3"/>
        <v>12.799999999999971</v>
      </c>
      <c r="BT208" s="3" t="s">
        <v>139</v>
      </c>
      <c r="BU208" s="3">
        <v>2</v>
      </c>
    </row>
    <row r="209" spans="71:73" x14ac:dyDescent="0.25">
      <c r="BS209" s="3">
        <f t="shared" si="3"/>
        <v>12.89999999999997</v>
      </c>
      <c r="BT209" s="3" t="s">
        <v>139</v>
      </c>
      <c r="BU209" s="3">
        <v>2</v>
      </c>
    </row>
    <row r="210" spans="71:73" x14ac:dyDescent="0.25">
      <c r="BS210" s="3">
        <f t="shared" si="3"/>
        <v>12.99999999999997</v>
      </c>
      <c r="BT210" s="3" t="s">
        <v>140</v>
      </c>
      <c r="BU210" s="3">
        <v>3</v>
      </c>
    </row>
    <row r="211" spans="71:73" x14ac:dyDescent="0.25">
      <c r="BS211" s="3">
        <f t="shared" si="3"/>
        <v>13.099999999999969</v>
      </c>
      <c r="BT211" s="3" t="s">
        <v>140</v>
      </c>
      <c r="BU211" s="3">
        <v>3</v>
      </c>
    </row>
    <row r="212" spans="71:73" x14ac:dyDescent="0.25">
      <c r="BS212" s="3">
        <f t="shared" si="3"/>
        <v>13.199999999999969</v>
      </c>
      <c r="BT212" s="3" t="s">
        <v>140</v>
      </c>
      <c r="BU212" s="3">
        <v>3</v>
      </c>
    </row>
    <row r="213" spans="71:73" x14ac:dyDescent="0.25">
      <c r="BS213" s="3">
        <f t="shared" si="3"/>
        <v>13.299999999999969</v>
      </c>
      <c r="BT213" s="3" t="s">
        <v>140</v>
      </c>
      <c r="BU213" s="3">
        <v>3</v>
      </c>
    </row>
    <row r="214" spans="71:73" x14ac:dyDescent="0.25">
      <c r="BS214" s="3">
        <f t="shared" si="3"/>
        <v>13.399999999999968</v>
      </c>
      <c r="BT214" s="3" t="s">
        <v>140</v>
      </c>
      <c r="BU214" s="3">
        <v>3</v>
      </c>
    </row>
    <row r="215" spans="71:73" x14ac:dyDescent="0.25">
      <c r="BS215" s="3">
        <f t="shared" si="3"/>
        <v>13.499999999999968</v>
      </c>
      <c r="BT215" s="3" t="s">
        <v>140</v>
      </c>
      <c r="BU215" s="3">
        <v>3</v>
      </c>
    </row>
    <row r="216" spans="71:73" x14ac:dyDescent="0.25">
      <c r="BS216" s="3">
        <f t="shared" si="3"/>
        <v>13.599999999999968</v>
      </c>
      <c r="BT216" s="3" t="s">
        <v>140</v>
      </c>
      <c r="BU216" s="3">
        <v>3</v>
      </c>
    </row>
    <row r="217" spans="71:73" x14ac:dyDescent="0.25">
      <c r="BS217" s="3">
        <f t="shared" si="3"/>
        <v>13.699999999999967</v>
      </c>
      <c r="BT217" s="3" t="s">
        <v>140</v>
      </c>
      <c r="BU217" s="3">
        <v>3</v>
      </c>
    </row>
    <row r="218" spans="71:73" x14ac:dyDescent="0.25">
      <c r="BS218" s="3">
        <f t="shared" si="3"/>
        <v>13.799999999999967</v>
      </c>
      <c r="BT218" s="3" t="s">
        <v>140</v>
      </c>
      <c r="BU218" s="3">
        <v>3</v>
      </c>
    </row>
    <row r="219" spans="71:73" x14ac:dyDescent="0.25">
      <c r="BS219" s="3">
        <f t="shared" si="3"/>
        <v>13.899999999999967</v>
      </c>
      <c r="BT219" s="3" t="s">
        <v>140</v>
      </c>
      <c r="BU219" s="3">
        <v>3</v>
      </c>
    </row>
    <row r="220" spans="71:73" x14ac:dyDescent="0.25">
      <c r="BS220" s="3">
        <f t="shared" si="3"/>
        <v>13.999999999999966</v>
      </c>
      <c r="BT220" s="3" t="s">
        <v>140</v>
      </c>
      <c r="BU220" s="3">
        <v>3</v>
      </c>
    </row>
    <row r="221" spans="71:73" x14ac:dyDescent="0.25">
      <c r="BS221" s="3">
        <f t="shared" si="3"/>
        <v>14.099999999999966</v>
      </c>
      <c r="BT221" s="3" t="s">
        <v>140</v>
      </c>
      <c r="BU221" s="3">
        <v>3</v>
      </c>
    </row>
    <row r="222" spans="71:73" x14ac:dyDescent="0.25">
      <c r="BS222" s="3">
        <f t="shared" si="3"/>
        <v>14.199999999999966</v>
      </c>
      <c r="BT222" s="3" t="s">
        <v>140</v>
      </c>
      <c r="BU222" s="3">
        <v>3</v>
      </c>
    </row>
    <row r="223" spans="71:73" x14ac:dyDescent="0.25">
      <c r="BS223" s="3">
        <f t="shared" si="3"/>
        <v>14.299999999999965</v>
      </c>
      <c r="BT223" s="3" t="s">
        <v>140</v>
      </c>
      <c r="BU223" s="3">
        <v>3</v>
      </c>
    </row>
    <row r="224" spans="71:73" x14ac:dyDescent="0.25">
      <c r="BS224" s="3">
        <f t="shared" si="3"/>
        <v>14.399999999999965</v>
      </c>
      <c r="BT224" s="3" t="s">
        <v>140</v>
      </c>
      <c r="BU224" s="3">
        <v>3</v>
      </c>
    </row>
    <row r="225" spans="71:73" x14ac:dyDescent="0.25">
      <c r="BS225" s="3">
        <f t="shared" si="3"/>
        <v>14.499999999999964</v>
      </c>
      <c r="BT225" s="3" t="s">
        <v>140</v>
      </c>
      <c r="BU225" s="3">
        <v>3</v>
      </c>
    </row>
    <row r="226" spans="71:73" x14ac:dyDescent="0.25">
      <c r="BS226" s="3">
        <f t="shared" si="3"/>
        <v>14.599999999999964</v>
      </c>
      <c r="BT226" s="3" t="s">
        <v>140</v>
      </c>
      <c r="BU226" s="3">
        <v>3</v>
      </c>
    </row>
    <row r="227" spans="71:73" x14ac:dyDescent="0.25">
      <c r="BS227" s="3">
        <f t="shared" ref="BS227:BS260" si="4">BS226+0.1</f>
        <v>14.699999999999964</v>
      </c>
      <c r="BT227" s="3" t="s">
        <v>140</v>
      </c>
      <c r="BU227" s="3">
        <v>3</v>
      </c>
    </row>
    <row r="228" spans="71:73" x14ac:dyDescent="0.25">
      <c r="BS228" s="3">
        <f t="shared" si="4"/>
        <v>14.799999999999963</v>
      </c>
      <c r="BT228" s="3" t="s">
        <v>140</v>
      </c>
      <c r="BU228" s="3">
        <v>3</v>
      </c>
    </row>
    <row r="229" spans="71:73" x14ac:dyDescent="0.25">
      <c r="BS229" s="3">
        <f t="shared" si="4"/>
        <v>14.899999999999963</v>
      </c>
      <c r="BT229" s="3" t="s">
        <v>140</v>
      </c>
      <c r="BU229" s="3">
        <v>3</v>
      </c>
    </row>
    <row r="230" spans="71:73" x14ac:dyDescent="0.25">
      <c r="BS230" s="3">
        <f t="shared" si="4"/>
        <v>14.999999999999963</v>
      </c>
      <c r="BT230" s="3" t="s">
        <v>140</v>
      </c>
      <c r="BU230" s="3">
        <v>3</v>
      </c>
    </row>
    <row r="231" spans="71:73" x14ac:dyDescent="0.25">
      <c r="BS231" s="3">
        <f t="shared" si="4"/>
        <v>15.099999999999962</v>
      </c>
      <c r="BT231" s="3" t="s">
        <v>140</v>
      </c>
      <c r="BU231" s="3">
        <v>3</v>
      </c>
    </row>
    <row r="232" spans="71:73" x14ac:dyDescent="0.25">
      <c r="BS232" s="3">
        <f t="shared" si="4"/>
        <v>15.199999999999962</v>
      </c>
      <c r="BT232" s="3" t="s">
        <v>140</v>
      </c>
      <c r="BU232" s="3">
        <v>3</v>
      </c>
    </row>
    <row r="233" spans="71:73" x14ac:dyDescent="0.25">
      <c r="BS233" s="3">
        <f t="shared" si="4"/>
        <v>15.299999999999962</v>
      </c>
      <c r="BT233" s="3" t="s">
        <v>140</v>
      </c>
      <c r="BU233" s="3">
        <v>3</v>
      </c>
    </row>
    <row r="234" spans="71:73" x14ac:dyDescent="0.25">
      <c r="BS234" s="3">
        <f t="shared" si="4"/>
        <v>15.399999999999961</v>
      </c>
      <c r="BT234" s="3" t="s">
        <v>140</v>
      </c>
      <c r="BU234" s="3">
        <v>3</v>
      </c>
    </row>
    <row r="235" spans="71:73" x14ac:dyDescent="0.25">
      <c r="BS235" s="3">
        <f t="shared" si="4"/>
        <v>15.499999999999961</v>
      </c>
      <c r="BT235" s="3" t="s">
        <v>140</v>
      </c>
      <c r="BU235" s="3">
        <v>3</v>
      </c>
    </row>
    <row r="236" spans="71:73" x14ac:dyDescent="0.25">
      <c r="BS236" s="3">
        <f t="shared" si="4"/>
        <v>15.599999999999961</v>
      </c>
      <c r="BT236" s="3" t="s">
        <v>140</v>
      </c>
      <c r="BU236" s="3">
        <v>3</v>
      </c>
    </row>
    <row r="237" spans="71:73" x14ac:dyDescent="0.25">
      <c r="BS237" s="3">
        <f t="shared" si="4"/>
        <v>15.69999999999996</v>
      </c>
      <c r="BT237" s="3" t="s">
        <v>140</v>
      </c>
      <c r="BU237" s="3">
        <v>3</v>
      </c>
    </row>
    <row r="238" spans="71:73" x14ac:dyDescent="0.25">
      <c r="BS238" s="3">
        <f t="shared" si="4"/>
        <v>15.79999999999996</v>
      </c>
      <c r="BT238" s="3" t="s">
        <v>140</v>
      </c>
      <c r="BU238" s="3">
        <v>3</v>
      </c>
    </row>
    <row r="239" spans="71:73" x14ac:dyDescent="0.25">
      <c r="BS239" s="3">
        <f t="shared" si="4"/>
        <v>15.899999999999959</v>
      </c>
      <c r="BT239" s="3" t="s">
        <v>140</v>
      </c>
      <c r="BU239" s="3">
        <v>3</v>
      </c>
    </row>
    <row r="240" spans="71:73" x14ac:dyDescent="0.25">
      <c r="BS240" s="3">
        <f t="shared" si="4"/>
        <v>15.999999999999959</v>
      </c>
      <c r="BT240" s="3" t="s">
        <v>140</v>
      </c>
      <c r="BU240" s="3">
        <v>3</v>
      </c>
    </row>
    <row r="241" spans="71:73" x14ac:dyDescent="0.25">
      <c r="BS241" s="3">
        <f t="shared" si="4"/>
        <v>16.099999999999959</v>
      </c>
      <c r="BT241" s="3" t="s">
        <v>140</v>
      </c>
      <c r="BU241" s="3">
        <v>3</v>
      </c>
    </row>
    <row r="242" spans="71:73" x14ac:dyDescent="0.25">
      <c r="BS242" s="3">
        <f t="shared" si="4"/>
        <v>16.19999999999996</v>
      </c>
      <c r="BT242" s="3" t="s">
        <v>140</v>
      </c>
      <c r="BU242" s="3">
        <v>3</v>
      </c>
    </row>
    <row r="243" spans="71:73" x14ac:dyDescent="0.25">
      <c r="BS243" s="3">
        <f t="shared" si="4"/>
        <v>16.299999999999962</v>
      </c>
      <c r="BT243" s="3" t="s">
        <v>140</v>
      </c>
      <c r="BU243" s="3">
        <v>3</v>
      </c>
    </row>
    <row r="244" spans="71:73" x14ac:dyDescent="0.25">
      <c r="BS244" s="3">
        <f t="shared" si="4"/>
        <v>16.399999999999963</v>
      </c>
      <c r="BT244" s="3" t="s">
        <v>140</v>
      </c>
      <c r="BU244" s="3">
        <v>3</v>
      </c>
    </row>
    <row r="245" spans="71:73" x14ac:dyDescent="0.25">
      <c r="BS245" s="3">
        <f t="shared" si="4"/>
        <v>16.499999999999964</v>
      </c>
      <c r="BT245" s="3" t="s">
        <v>140</v>
      </c>
      <c r="BU245" s="3">
        <v>3</v>
      </c>
    </row>
    <row r="246" spans="71:73" x14ac:dyDescent="0.25">
      <c r="BS246" s="3">
        <f t="shared" si="4"/>
        <v>16.599999999999966</v>
      </c>
      <c r="BT246" s="3" t="s">
        <v>140</v>
      </c>
      <c r="BU246" s="3">
        <v>3</v>
      </c>
    </row>
    <row r="247" spans="71:73" x14ac:dyDescent="0.25">
      <c r="BS247" s="3">
        <f t="shared" si="4"/>
        <v>16.699999999999967</v>
      </c>
      <c r="BT247" s="3" t="s">
        <v>140</v>
      </c>
      <c r="BU247" s="3">
        <v>3</v>
      </c>
    </row>
    <row r="248" spans="71:73" x14ac:dyDescent="0.25">
      <c r="BS248" s="3">
        <f t="shared" si="4"/>
        <v>16.799999999999969</v>
      </c>
      <c r="BT248" s="3" t="s">
        <v>140</v>
      </c>
      <c r="BU248" s="3">
        <v>3</v>
      </c>
    </row>
    <row r="249" spans="71:73" x14ac:dyDescent="0.25">
      <c r="BS249" s="3">
        <f t="shared" si="4"/>
        <v>16.89999999999997</v>
      </c>
      <c r="BT249" s="3" t="s">
        <v>140</v>
      </c>
      <c r="BU249" s="3">
        <v>3</v>
      </c>
    </row>
    <row r="250" spans="71:73" x14ac:dyDescent="0.25">
      <c r="BS250" s="3">
        <f t="shared" si="4"/>
        <v>16.999999999999972</v>
      </c>
      <c r="BT250" s="3" t="s">
        <v>140</v>
      </c>
      <c r="BU250" s="3">
        <v>3</v>
      </c>
    </row>
    <row r="251" spans="71:73" x14ac:dyDescent="0.25">
      <c r="BS251" s="3">
        <f t="shared" si="4"/>
        <v>17.099999999999973</v>
      </c>
      <c r="BT251" s="3" t="s">
        <v>140</v>
      </c>
      <c r="BU251" s="3">
        <v>3</v>
      </c>
    </row>
    <row r="252" spans="71:73" x14ac:dyDescent="0.25">
      <c r="BS252" s="3">
        <f t="shared" si="4"/>
        <v>17.199999999999974</v>
      </c>
      <c r="BT252" s="3" t="s">
        <v>140</v>
      </c>
      <c r="BU252" s="3">
        <v>3</v>
      </c>
    </row>
    <row r="253" spans="71:73" x14ac:dyDescent="0.25">
      <c r="BS253" s="3">
        <f t="shared" si="4"/>
        <v>17.299999999999976</v>
      </c>
      <c r="BT253" s="3" t="s">
        <v>140</v>
      </c>
      <c r="BU253" s="3">
        <v>3</v>
      </c>
    </row>
    <row r="254" spans="71:73" x14ac:dyDescent="0.25">
      <c r="BS254" s="3">
        <f t="shared" si="4"/>
        <v>17.399999999999977</v>
      </c>
      <c r="BT254" s="3" t="s">
        <v>140</v>
      </c>
      <c r="BU254" s="3">
        <v>3</v>
      </c>
    </row>
    <row r="255" spans="71:73" x14ac:dyDescent="0.25">
      <c r="BS255" s="3">
        <f t="shared" si="4"/>
        <v>17.499999999999979</v>
      </c>
      <c r="BT255" s="3" t="s">
        <v>140</v>
      </c>
      <c r="BU255" s="3">
        <v>3</v>
      </c>
    </row>
    <row r="256" spans="71:73" x14ac:dyDescent="0.25">
      <c r="BS256" s="3">
        <f t="shared" si="4"/>
        <v>17.59999999999998</v>
      </c>
      <c r="BT256" s="3" t="s">
        <v>140</v>
      </c>
      <c r="BU256" s="3">
        <v>3</v>
      </c>
    </row>
    <row r="257" spans="71:73" x14ac:dyDescent="0.25">
      <c r="BS257" s="3">
        <f t="shared" si="4"/>
        <v>17.699999999999982</v>
      </c>
      <c r="BT257" s="3" t="s">
        <v>140</v>
      </c>
      <c r="BU257" s="3">
        <v>3</v>
      </c>
    </row>
    <row r="258" spans="71:73" x14ac:dyDescent="0.25">
      <c r="BS258" s="3">
        <f t="shared" si="4"/>
        <v>17.799999999999983</v>
      </c>
      <c r="BT258" s="3" t="s">
        <v>140</v>
      </c>
      <c r="BU258" s="3">
        <v>3</v>
      </c>
    </row>
    <row r="259" spans="71:73" x14ac:dyDescent="0.25">
      <c r="BS259" s="3">
        <f t="shared" si="4"/>
        <v>17.899999999999984</v>
      </c>
      <c r="BT259" s="3" t="s">
        <v>140</v>
      </c>
      <c r="BU259" s="3">
        <v>3</v>
      </c>
    </row>
    <row r="260" spans="71:73" x14ac:dyDescent="0.25">
      <c r="BS260" s="3">
        <f t="shared" si="4"/>
        <v>17.999999999999986</v>
      </c>
      <c r="BT260" s="3" t="s">
        <v>140</v>
      </c>
      <c r="BU260" s="3">
        <v>3</v>
      </c>
    </row>
  </sheetData>
  <mergeCells count="9">
    <mergeCell ref="BO2:BP2"/>
    <mergeCell ref="CC2:CD2"/>
    <mergeCell ref="CE2:CF2"/>
    <mergeCell ref="BQ2:BR2"/>
    <mergeCell ref="BS2:BT2"/>
    <mergeCell ref="BU2:BV2"/>
    <mergeCell ref="BW2:BX2"/>
    <mergeCell ref="BY2:BZ2"/>
    <mergeCell ref="CA2:CB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9"/>
  <sheetViews>
    <sheetView topLeftCell="L1" workbookViewId="0">
      <selection activeCell="M2" sqref="M2"/>
    </sheetView>
  </sheetViews>
  <sheetFormatPr baseColWidth="10" defaultColWidth="9.140625" defaultRowHeight="15" x14ac:dyDescent="0.25"/>
  <cols>
    <col min="1" max="1" width="33.140625" customWidth="1"/>
    <col min="2" max="2" width="16.42578125" customWidth="1"/>
    <col min="3" max="3" width="11.5703125" customWidth="1"/>
    <col min="14" max="14" width="23.5703125" customWidth="1"/>
    <col min="15" max="15" width="24.28515625" customWidth="1"/>
    <col min="16" max="16" width="78" customWidth="1"/>
    <col min="17" max="17" width="16.140625" customWidth="1"/>
  </cols>
  <sheetData>
    <row r="1" spans="1:18" ht="17.25" customHeight="1" x14ac:dyDescent="0.25">
      <c r="M1" s="28" t="s">
        <v>141</v>
      </c>
      <c r="N1" s="28" t="s">
        <v>0</v>
      </c>
      <c r="O1" s="28" t="s">
        <v>2</v>
      </c>
      <c r="P1" s="28" t="s">
        <v>142</v>
      </c>
      <c r="Q1" s="28" t="s">
        <v>143</v>
      </c>
      <c r="R1" s="28" t="s">
        <v>144</v>
      </c>
    </row>
    <row r="2" spans="1:18" ht="32.25" customHeight="1" x14ac:dyDescent="0.25">
      <c r="M2" s="29" t="s">
        <v>145</v>
      </c>
      <c r="N2" s="29" t="s">
        <v>28</v>
      </c>
      <c r="O2" s="30" t="s">
        <v>38</v>
      </c>
      <c r="P2" s="30" t="s">
        <v>146</v>
      </c>
      <c r="Q2" s="31">
        <v>-16</v>
      </c>
      <c r="R2" s="31" t="s">
        <v>147</v>
      </c>
    </row>
    <row r="3" spans="1:18" ht="32.25" customHeight="1" x14ac:dyDescent="0.25">
      <c r="M3" s="29"/>
      <c r="N3" s="29"/>
      <c r="O3" s="30"/>
      <c r="P3" s="30"/>
      <c r="Q3" s="31"/>
      <c r="R3" s="31"/>
    </row>
    <row r="4" spans="1:18" ht="18.75" customHeight="1" x14ac:dyDescent="0.25">
      <c r="M4" s="29" t="s">
        <v>148</v>
      </c>
      <c r="N4" s="29" t="s">
        <v>28</v>
      </c>
      <c r="O4" s="30" t="s">
        <v>33</v>
      </c>
      <c r="P4" s="30" t="s">
        <v>90</v>
      </c>
      <c r="Q4" s="31">
        <v>-15</v>
      </c>
      <c r="R4" s="31" t="s">
        <v>147</v>
      </c>
    </row>
    <row r="5" spans="1:18" ht="30" x14ac:dyDescent="0.25">
      <c r="M5" s="29" t="s">
        <v>149</v>
      </c>
      <c r="N5" s="29" t="s">
        <v>28</v>
      </c>
      <c r="O5" s="30" t="s">
        <v>35</v>
      </c>
      <c r="P5" s="30" t="s">
        <v>94</v>
      </c>
      <c r="Q5" s="31">
        <v>-15</v>
      </c>
      <c r="R5" s="31" t="s">
        <v>147</v>
      </c>
    </row>
    <row r="6" spans="1:18" ht="15.75" customHeight="1" x14ac:dyDescent="0.25">
      <c r="A6" s="1" t="s">
        <v>1</v>
      </c>
      <c r="B6" s="1" t="s">
        <v>145</v>
      </c>
      <c r="C6" s="1" t="s">
        <v>148</v>
      </c>
      <c r="M6" s="29" t="s">
        <v>150</v>
      </c>
      <c r="N6" s="29" t="s">
        <v>28</v>
      </c>
      <c r="O6" s="30" t="s">
        <v>36</v>
      </c>
      <c r="P6" s="30" t="s">
        <v>91</v>
      </c>
      <c r="Q6" s="31">
        <v>-14</v>
      </c>
      <c r="R6" s="31" t="s">
        <v>147</v>
      </c>
    </row>
    <row r="7" spans="1:18" ht="29.25" customHeight="1" x14ac:dyDescent="0.25">
      <c r="A7" s="9" t="s">
        <v>29</v>
      </c>
      <c r="B7" s="1">
        <v>-16</v>
      </c>
      <c r="C7" s="1">
        <v>-90.399999999999991</v>
      </c>
      <c r="M7" s="29" t="s">
        <v>151</v>
      </c>
      <c r="N7" s="29" t="s">
        <v>28</v>
      </c>
      <c r="O7" s="30" t="s">
        <v>37</v>
      </c>
      <c r="P7" s="30" t="s">
        <v>99</v>
      </c>
      <c r="Q7" s="31">
        <v>-14</v>
      </c>
      <c r="R7" s="31" t="s">
        <v>147</v>
      </c>
    </row>
    <row r="8" spans="1:18" ht="30" x14ac:dyDescent="0.25">
      <c r="A8" s="9" t="s">
        <v>40</v>
      </c>
      <c r="B8" s="1">
        <v>0</v>
      </c>
      <c r="C8" s="1">
        <v>-40</v>
      </c>
      <c r="M8" s="29" t="s">
        <v>152</v>
      </c>
      <c r="N8" s="29" t="s">
        <v>28</v>
      </c>
      <c r="O8" s="30" t="s">
        <v>38</v>
      </c>
      <c r="P8" s="30" t="s">
        <v>153</v>
      </c>
      <c r="Q8" s="31">
        <v>-13</v>
      </c>
      <c r="R8" s="31" t="s">
        <v>147</v>
      </c>
    </row>
    <row r="9" spans="1:18" ht="18.75" customHeight="1" x14ac:dyDescent="0.25">
      <c r="A9" s="9" t="s">
        <v>44</v>
      </c>
      <c r="B9" s="1">
        <v>0</v>
      </c>
      <c r="C9" s="1">
        <v>-34.200000000000003</v>
      </c>
      <c r="M9" s="29" t="s">
        <v>148</v>
      </c>
      <c r="N9" s="29" t="s">
        <v>39</v>
      </c>
      <c r="O9" s="30" t="s">
        <v>43</v>
      </c>
      <c r="P9" s="30" t="s">
        <v>95</v>
      </c>
      <c r="Q9" s="31">
        <v>-15</v>
      </c>
      <c r="R9" s="31" t="s">
        <v>147</v>
      </c>
    </row>
    <row r="10" spans="1:18" ht="30" x14ac:dyDescent="0.25">
      <c r="A10" s="9" t="s">
        <v>47</v>
      </c>
      <c r="B10" s="1">
        <v>0</v>
      </c>
      <c r="C10" s="1">
        <v>-17</v>
      </c>
      <c r="M10" s="29" t="s">
        <v>149</v>
      </c>
      <c r="N10" s="29" t="s">
        <v>39</v>
      </c>
      <c r="O10" s="30" t="s">
        <v>45</v>
      </c>
      <c r="P10" s="30" t="s">
        <v>92</v>
      </c>
      <c r="Q10" s="31">
        <v>-16</v>
      </c>
      <c r="R10" s="31" t="s">
        <v>147</v>
      </c>
    </row>
    <row r="11" spans="1:18" ht="30" x14ac:dyDescent="0.25">
      <c r="A11" s="9" t="s">
        <v>50</v>
      </c>
      <c r="B11" s="1">
        <v>0</v>
      </c>
      <c r="C11" s="1">
        <v>-115.4</v>
      </c>
      <c r="M11" s="29" t="s">
        <v>148</v>
      </c>
      <c r="N11" s="29" t="s">
        <v>46</v>
      </c>
      <c r="O11" s="30" t="s">
        <v>49</v>
      </c>
      <c r="P11" s="30" t="s">
        <v>100</v>
      </c>
      <c r="Q11" s="31">
        <v>-17</v>
      </c>
      <c r="R11" s="31" t="s">
        <v>147</v>
      </c>
    </row>
    <row r="12" spans="1:18" ht="15.75" customHeight="1" x14ac:dyDescent="0.25">
      <c r="A12" s="9" t="s">
        <v>57</v>
      </c>
      <c r="B12" s="1">
        <v>0</v>
      </c>
      <c r="C12" s="1">
        <v>-15.95</v>
      </c>
      <c r="M12" s="29" t="s">
        <v>149</v>
      </c>
      <c r="N12" s="29" t="s">
        <v>46</v>
      </c>
      <c r="O12" s="30" t="s">
        <v>52</v>
      </c>
      <c r="P12" s="30" t="s">
        <v>154</v>
      </c>
      <c r="Q12" s="31">
        <v>-15</v>
      </c>
      <c r="R12" s="31" t="s">
        <v>147</v>
      </c>
    </row>
    <row r="13" spans="1:18" ht="17.25" customHeight="1" x14ac:dyDescent="0.25">
      <c r="A13" s="9" t="s">
        <v>60</v>
      </c>
      <c r="B13" s="1">
        <v>0</v>
      </c>
      <c r="C13" s="1">
        <v>-88</v>
      </c>
      <c r="M13" s="29" t="s">
        <v>150</v>
      </c>
      <c r="N13" s="29" t="s">
        <v>46</v>
      </c>
      <c r="O13" s="30" t="s">
        <v>52</v>
      </c>
      <c r="P13" s="30" t="s">
        <v>96</v>
      </c>
      <c r="Q13" s="31">
        <v>-17</v>
      </c>
      <c r="R13" s="31" t="s">
        <v>147</v>
      </c>
    </row>
    <row r="14" spans="1:18" ht="30.75" customHeight="1" x14ac:dyDescent="0.25">
      <c r="A14" s="9" t="s">
        <v>66</v>
      </c>
      <c r="B14" s="1">
        <v>0</v>
      </c>
      <c r="C14" s="1">
        <v>-27.9</v>
      </c>
      <c r="M14" s="29" t="s">
        <v>151</v>
      </c>
      <c r="N14" s="29" t="s">
        <v>46</v>
      </c>
      <c r="O14" s="30" t="s">
        <v>52</v>
      </c>
      <c r="P14" s="30" t="s">
        <v>101</v>
      </c>
      <c r="Q14" s="31">
        <v>-18</v>
      </c>
      <c r="R14" s="31" t="s">
        <v>147</v>
      </c>
    </row>
    <row r="15" spans="1:18" ht="15.75" customHeight="1" x14ac:dyDescent="0.25">
      <c r="A15" s="9" t="s">
        <v>72</v>
      </c>
      <c r="B15" s="1">
        <v>0</v>
      </c>
      <c r="C15" s="1">
        <v>-33.099999999999994</v>
      </c>
      <c r="M15" s="29" t="s">
        <v>152</v>
      </c>
      <c r="N15" s="29" t="s">
        <v>46</v>
      </c>
      <c r="O15" s="30" t="s">
        <v>53</v>
      </c>
      <c r="P15" s="30" t="s">
        <v>93</v>
      </c>
      <c r="Q15" s="31">
        <v>-16</v>
      </c>
      <c r="R15" s="31" t="s">
        <v>147</v>
      </c>
    </row>
    <row r="16" spans="1:18" ht="16.5" customHeight="1" x14ac:dyDescent="0.25">
      <c r="A16" s="9" t="s">
        <v>77</v>
      </c>
      <c r="B16" s="1">
        <v>0</v>
      </c>
      <c r="C16" s="1">
        <v>-22.819999999999951</v>
      </c>
      <c r="M16" s="29" t="s">
        <v>155</v>
      </c>
      <c r="N16" s="29" t="s">
        <v>46</v>
      </c>
      <c r="O16" s="30" t="s">
        <v>53</v>
      </c>
      <c r="P16" s="30" t="s">
        <v>97</v>
      </c>
      <c r="Q16" s="31">
        <v>-17</v>
      </c>
      <c r="R16" s="31" t="s">
        <v>147</v>
      </c>
    </row>
    <row r="17" spans="1:18" ht="30" x14ac:dyDescent="0.25">
      <c r="B17" s="1">
        <f>SUM(B7:B16)</f>
        <v>-16</v>
      </c>
      <c r="C17" s="1">
        <f>SUM(C7:C16)</f>
        <v>-484.76999999999987</v>
      </c>
      <c r="M17" s="29" t="s">
        <v>156</v>
      </c>
      <c r="N17" s="29" t="s">
        <v>46</v>
      </c>
      <c r="O17" s="30" t="s">
        <v>53</v>
      </c>
      <c r="P17" s="30" t="s">
        <v>102</v>
      </c>
      <c r="Q17" s="31">
        <v>-16.2</v>
      </c>
      <c r="R17" s="31" t="s">
        <v>147</v>
      </c>
    </row>
    <row r="18" spans="1:18" x14ac:dyDescent="0.25">
      <c r="M18" s="29" t="s">
        <v>157</v>
      </c>
      <c r="N18" s="29" t="s">
        <v>46</v>
      </c>
      <c r="O18" s="30" t="s">
        <v>55</v>
      </c>
      <c r="P18" s="30" t="s">
        <v>98</v>
      </c>
      <c r="Q18" s="31">
        <v>-16.2</v>
      </c>
      <c r="R18" s="31" t="s">
        <v>147</v>
      </c>
    </row>
    <row r="19" spans="1:18" x14ac:dyDescent="0.25">
      <c r="P19" s="30" t="s">
        <v>158</v>
      </c>
      <c r="Q19" s="114">
        <f>SUM(Q4:Q18)</f>
        <v>-234.39999999999998</v>
      </c>
      <c r="R19" s="114"/>
    </row>
    <row r="20" spans="1:18" x14ac:dyDescent="0.25">
      <c r="P20" s="30" t="s">
        <v>159</v>
      </c>
      <c r="Q20" s="114">
        <f>+Q2</f>
        <v>-16</v>
      </c>
      <c r="R20" s="114"/>
    </row>
    <row r="21" spans="1:18" x14ac:dyDescent="0.25">
      <c r="A21" s="1" t="s">
        <v>0</v>
      </c>
      <c r="B21" s="1" t="s">
        <v>145</v>
      </c>
      <c r="C21" s="1" t="s">
        <v>148</v>
      </c>
      <c r="P21" s="30" t="s">
        <v>160</v>
      </c>
      <c r="Q21" s="115">
        <f>+Q19/Q20</f>
        <v>14.649999999999999</v>
      </c>
      <c r="R21" s="115"/>
    </row>
    <row r="22" spans="1:18" x14ac:dyDescent="0.25">
      <c r="A22" s="1" t="s">
        <v>28</v>
      </c>
      <c r="B22" s="1">
        <v>-16</v>
      </c>
      <c r="C22" s="1">
        <v>-103.4</v>
      </c>
    </row>
    <row r="23" spans="1:18" x14ac:dyDescent="0.25">
      <c r="A23" s="1" t="s">
        <v>39</v>
      </c>
      <c r="B23" s="1">
        <v>0</v>
      </c>
      <c r="C23" s="1">
        <v>-74.2</v>
      </c>
    </row>
    <row r="24" spans="1:18" x14ac:dyDescent="0.25">
      <c r="A24" s="1" t="s">
        <v>46</v>
      </c>
      <c r="B24" s="1">
        <v>0</v>
      </c>
      <c r="C24" s="1">
        <v>-132.4</v>
      </c>
    </row>
    <row r="25" spans="1:18" x14ac:dyDescent="0.25">
      <c r="A25" s="1" t="s">
        <v>56</v>
      </c>
      <c r="B25" s="1">
        <v>0</v>
      </c>
      <c r="C25" s="1">
        <v>-103</v>
      </c>
    </row>
    <row r="26" spans="1:18" x14ac:dyDescent="0.25">
      <c r="A26" s="1" t="s">
        <v>65</v>
      </c>
      <c r="B26" s="1">
        <v>0</v>
      </c>
      <c r="C26" s="1">
        <v>-61</v>
      </c>
    </row>
    <row r="27" spans="1:18" x14ac:dyDescent="0.25">
      <c r="A27" s="1" t="s">
        <v>76</v>
      </c>
      <c r="B27" s="1">
        <v>0</v>
      </c>
      <c r="C27" s="1">
        <v>-22.82</v>
      </c>
    </row>
    <row r="28" spans="1:18" x14ac:dyDescent="0.25">
      <c r="B28" s="1">
        <f>SUM(B22:B27)</f>
        <v>-16</v>
      </c>
      <c r="C28" s="1">
        <f>SUM(C22:C27)</f>
        <v>-496.82</v>
      </c>
    </row>
    <row r="44" ht="61.5" customHeight="1" x14ac:dyDescent="0.25"/>
    <row r="47" ht="61.5" customHeight="1" x14ac:dyDescent="0.25"/>
    <row r="50" spans="1:1" ht="62.25" customHeight="1" x14ac:dyDescent="0.25"/>
    <row r="55" spans="1:1" ht="34.5" customHeight="1" x14ac:dyDescent="0.25"/>
    <row r="58" spans="1:1" x14ac:dyDescent="0.25">
      <c r="A58" s="27"/>
    </row>
    <row r="59" spans="1:1" x14ac:dyDescent="0.25">
      <c r="A59" s="27"/>
    </row>
    <row r="60" spans="1:1" x14ac:dyDescent="0.25">
      <c r="A60" s="27"/>
    </row>
    <row r="61" spans="1:1" x14ac:dyDescent="0.25">
      <c r="A61" s="27"/>
    </row>
    <row r="62" spans="1:1" x14ac:dyDescent="0.25">
      <c r="A62" s="27"/>
    </row>
    <row r="63" spans="1:1" x14ac:dyDescent="0.25">
      <c r="A63" s="27"/>
    </row>
    <row r="64" spans="1:1" x14ac:dyDescent="0.25">
      <c r="A64" s="27"/>
    </row>
    <row r="65" spans="1:1" x14ac:dyDescent="0.25">
      <c r="A65" s="27"/>
    </row>
    <row r="66" spans="1:1" x14ac:dyDescent="0.25">
      <c r="A66" s="27"/>
    </row>
    <row r="67" spans="1:1" x14ac:dyDescent="0.25">
      <c r="A67" s="27"/>
    </row>
    <row r="68" spans="1:1" x14ac:dyDescent="0.25">
      <c r="A68" s="27"/>
    </row>
    <row r="69" spans="1:1" x14ac:dyDescent="0.25">
      <c r="A69" s="27"/>
    </row>
  </sheetData>
  <mergeCells count="3">
    <mergeCell ref="Q19:R19"/>
    <mergeCell ref="Q20:R20"/>
    <mergeCell ref="Q21:R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9</vt:i4>
      </vt:variant>
    </vt:vector>
  </HeadingPairs>
  <TitlesOfParts>
    <vt:vector size="16" baseType="lpstr">
      <vt:lpstr>MATRIZ IMPACTOS</vt:lpstr>
      <vt:lpstr>GRAFICOS 2 POSITIVOS</vt:lpstr>
      <vt:lpstr>GRAFICOS 2 NEGATIVOS</vt:lpstr>
      <vt:lpstr>GRAFICOS1 NEGATIVOS</vt:lpstr>
      <vt:lpstr>GRAFICOS1 POSITIVOS</vt:lpstr>
      <vt:lpstr>CRITERIOS DE CALIFICACIÓN</vt:lpstr>
      <vt:lpstr>COMPARATIVO METODOLOGÍAS</vt:lpstr>
      <vt:lpstr>Ac</vt:lpstr>
      <vt:lpstr>Ex</vt:lpstr>
      <vt:lpstr>I</vt:lpstr>
      <vt:lpstr>In</vt:lpstr>
      <vt:lpstr>Na</vt:lpstr>
      <vt:lpstr>Pb</vt:lpstr>
      <vt:lpstr>Pc</vt:lpstr>
      <vt:lpstr>Pt</vt:lpstr>
      <vt:lpstr>Rec</vt:lpstr>
    </vt:vector>
  </TitlesOfParts>
  <Company>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usuario</cp:lastModifiedBy>
  <dcterms:created xsi:type="dcterms:W3CDTF">2015-06-08T12:38:14Z</dcterms:created>
  <dcterms:modified xsi:type="dcterms:W3CDTF">2015-10-30T10:50:33Z</dcterms:modified>
</cp:coreProperties>
</file>